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7" activeTab="7"/>
  </bookViews>
  <sheets>
    <sheet name="List" sheetId="1" r:id="rId1"/>
    <sheet name="1d-A1" sheetId="2" r:id="rId2"/>
    <sheet name="1d-A2" sheetId="3" r:id="rId3"/>
    <sheet name="1d-A3" sheetId="4" r:id="rId4"/>
    <sheet name="1d-OpenLT(LMS)" sheetId="5" r:id="rId5"/>
    <sheet name="1d-A0" sheetId="6" r:id="rId6"/>
    <sheet name="2d-A0" sheetId="7" r:id="rId7"/>
    <sheet name="2d-Open Jumping (LMS)" sheetId="8" r:id="rId8"/>
    <sheet name="2d-A1" sheetId="9" r:id="rId9"/>
    <sheet name="2d-A2" sheetId="10" r:id="rId10"/>
    <sheet name="2d-A3" sheetId="11" r:id="rId11"/>
  </sheets>
  <definedNames>
    <definedName name="_xlnm._FilterDatabase" localSheetId="5" hidden="1">'1d-A0'!$A$5:$S$27</definedName>
    <definedName name="_xlnm._FilterDatabase" localSheetId="1" hidden="1">'1d-A1'!$A$5:$S$27</definedName>
    <definedName name="_xlnm._FilterDatabase" localSheetId="2" hidden="1">'1d-A2'!$A$5:$S$26</definedName>
    <definedName name="_xlnm._FilterDatabase" localSheetId="3" hidden="1">'1d-A3'!$A$5:$S$37</definedName>
    <definedName name="_xlnm._FilterDatabase" localSheetId="4" hidden="1">'1d-OpenLT(LMS)'!$A$5:$J$74</definedName>
    <definedName name="_xlnm._FilterDatabase" localSheetId="6" hidden="1">'2d-A0'!$A$5:$S$5</definedName>
    <definedName name="_xlnm._FilterDatabase" localSheetId="8" hidden="1">'2d-A1'!$A$5:$S$24</definedName>
    <definedName name="_xlnm._FilterDatabase" localSheetId="9" hidden="1">'2d-A2'!$A$5:$S$5</definedName>
    <definedName name="_xlnm._FilterDatabase" localSheetId="10" hidden="1">'2d-A3'!$A$5:$S$32</definedName>
    <definedName name="_xlnm._FilterDatabase" localSheetId="7" hidden="1">'2d-Open Jumping (LMS)'!$A$5:$J$63</definedName>
    <definedName name="_xlnm._FilterDatabase" localSheetId="0" hidden="1">'List'!$B$3:$M$97</definedName>
  </definedNames>
  <calcPr fullCalcOnLoad="1"/>
</workbook>
</file>

<file path=xl/sharedStrings.xml><?xml version="1.0" encoding="utf-8"?>
<sst xmlns="http://schemas.openxmlformats.org/spreadsheetml/2006/main" count="1699" uniqueCount="343">
  <si>
    <t>A2</t>
  </si>
  <si>
    <t>A1</t>
  </si>
  <si>
    <t>A0</t>
  </si>
  <si>
    <t>L</t>
  </si>
  <si>
    <t>M</t>
  </si>
  <si>
    <t>S</t>
  </si>
  <si>
    <t>m/s</t>
  </si>
  <si>
    <t>MEDIUM</t>
  </si>
  <si>
    <t>SMALL</t>
  </si>
  <si>
    <t>LARGE/MEDIUM/SMALL</t>
  </si>
  <si>
    <t>LARGE</t>
  </si>
  <si>
    <t>A3</t>
  </si>
  <si>
    <t>A0 L</t>
  </si>
  <si>
    <t>A0 S</t>
  </si>
  <si>
    <t>A1 S</t>
  </si>
  <si>
    <t>A2 L</t>
  </si>
  <si>
    <t>Vytautas Lopeta</t>
  </si>
  <si>
    <t>Rita Dambrauskaitė</t>
  </si>
  <si>
    <t>A3 L</t>
  </si>
  <si>
    <t>A1 L</t>
  </si>
  <si>
    <t>A0 M</t>
  </si>
  <si>
    <t>Ieva Liesytė</t>
  </si>
  <si>
    <t>A1 M</t>
  </si>
  <si>
    <t>Vytautas Guobys</t>
  </si>
  <si>
    <t>A3 M</t>
  </si>
  <si>
    <t>A3 S</t>
  </si>
  <si>
    <t>Nr.</t>
  </si>
  <si>
    <t>Jūratė Lazauskaitė</t>
  </si>
  <si>
    <t>Elita Umbraško</t>
  </si>
  <si>
    <t>-</t>
  </si>
  <si>
    <t>Redas Masiulis</t>
  </si>
  <si>
    <t>Vaidas Kazlauskas</t>
  </si>
  <si>
    <t>Solvita Slišāne</t>
  </si>
  <si>
    <t>Jekaterina Akimova</t>
  </si>
  <si>
    <t>Rasa Vaščilienė</t>
  </si>
  <si>
    <t>Shetland Sheepdog</t>
  </si>
  <si>
    <t>A2 M</t>
  </si>
  <si>
    <t>x</t>
  </si>
  <si>
    <t>Svetlana Kreslina</t>
  </si>
  <si>
    <t>Šiauliai</t>
  </si>
  <si>
    <t>Jumping</t>
  </si>
  <si>
    <t>Length:</t>
  </si>
  <si>
    <t>Speed:</t>
  </si>
  <si>
    <t>SCT:</t>
  </si>
  <si>
    <t>MCT:</t>
  </si>
  <si>
    <t>MCT</t>
  </si>
  <si>
    <t>Name</t>
  </si>
  <si>
    <t>Dog's name</t>
  </si>
  <si>
    <t>Fault</t>
  </si>
  <si>
    <t>Time, s</t>
  </si>
  <si>
    <t>Fault points</t>
  </si>
  <si>
    <t>Place</t>
  </si>
  <si>
    <t>Time penalty</t>
  </si>
  <si>
    <t>Total penalty</t>
  </si>
  <si>
    <t>Total time, s</t>
  </si>
  <si>
    <t xml:space="preserve">                  List of participants</t>
  </si>
  <si>
    <t>Date:</t>
  </si>
  <si>
    <t>Place:</t>
  </si>
  <si>
    <t>First name, surname</t>
  </si>
  <si>
    <t>Club, country</t>
  </si>
  <si>
    <t>Dog’s breed</t>
  </si>
  <si>
    <t>Dog’s name</t>
  </si>
  <si>
    <t>Date of birth</t>
  </si>
  <si>
    <t>1d</t>
  </si>
  <si>
    <t>2d</t>
  </si>
  <si>
    <t>TOTAL</t>
  </si>
  <si>
    <t>Liene Poriņa</t>
  </si>
  <si>
    <t>Golden Retriever</t>
  </si>
  <si>
    <t>Diāna Aumeistere</t>
  </si>
  <si>
    <t>Daiva Vadišiūtė</t>
  </si>
  <si>
    <t>Jurgita Žukauskienė</t>
  </si>
  <si>
    <t>Dovilė Blažinauskaitė</t>
  </si>
  <si>
    <t>Dina</t>
  </si>
  <si>
    <t>Mažius</t>
  </si>
  <si>
    <t>Estonia</t>
  </si>
  <si>
    <t>Goldas</t>
  </si>
  <si>
    <t>Natalija Loginova</t>
  </si>
  <si>
    <t>Sainė</t>
  </si>
  <si>
    <t>Kristupas Vaščila</t>
  </si>
  <si>
    <t>Gediminas Vileikis</t>
  </si>
  <si>
    <t>Pepė</t>
  </si>
  <si>
    <t>Rūta Žaldokaitė</t>
  </si>
  <si>
    <t>Greta Diminskaitė</t>
  </si>
  <si>
    <t>M+S</t>
  </si>
  <si>
    <t>Gintarė Vilbikienė</t>
  </si>
  <si>
    <t>Jūratė Miliūnaitė</t>
  </si>
  <si>
    <t>Vilija Snorkienė</t>
  </si>
  <si>
    <t>Jolanta Janušauskienė</t>
  </si>
  <si>
    <t>Olga Dudush</t>
  </si>
  <si>
    <t>Lidija Belajeva</t>
  </si>
  <si>
    <t>Aira</t>
  </si>
  <si>
    <t>Inta Žaldokaitė</t>
  </si>
  <si>
    <t>Bella</t>
  </si>
  <si>
    <t>Jack Russell Terrier</t>
  </si>
  <si>
    <t>A2 S</t>
  </si>
  <si>
    <t>Vasarė Žukauskaitė</t>
  </si>
  <si>
    <t>Dalia Udriene</t>
  </si>
  <si>
    <t>Mudi</t>
  </si>
  <si>
    <t>Natalija Pojasnikova</t>
  </si>
  <si>
    <t>Tomas Lizdenis</t>
  </si>
  <si>
    <t>Iltys</t>
  </si>
  <si>
    <t>Team</t>
  </si>
  <si>
    <t>Papillon</t>
  </si>
  <si>
    <t>Total: 24</t>
  </si>
  <si>
    <t>Inter Sport Canis</t>
  </si>
  <si>
    <t>Alina Karlova</t>
  </si>
  <si>
    <t>Tomas Vaitkus</t>
  </si>
  <si>
    <t>Giedre Valauskaite</t>
  </si>
  <si>
    <t>Malinua</t>
  </si>
  <si>
    <t>Ika ( Ika Degantis Kraujas )</t>
  </si>
  <si>
    <t>Sekmadienis / Sunday</t>
  </si>
  <si>
    <t>Belgų aviganis terviurenas</t>
  </si>
  <si>
    <t>Capri ( Baby of Capri )</t>
  </si>
  <si>
    <t>Abi dienas / Both days</t>
  </si>
  <si>
    <t>Akela</t>
  </si>
  <si>
    <t>Borderkolis</t>
  </si>
  <si>
    <t>Uno ( Uno Alfa Fortuna )</t>
  </si>
  <si>
    <t>Elita Umraško</t>
  </si>
  <si>
    <t>Bordercollie</t>
  </si>
  <si>
    <t>Džokers ( Flyland Boiling Blood )</t>
  </si>
  <si>
    <t>Šeštadienis / Saturday</t>
  </si>
  <si>
    <t>Simona Berneckė</t>
  </si>
  <si>
    <t>Auksaspalvis retriveris</t>
  </si>
  <si>
    <t>Bora ( Concordia Perla Auksesija )</t>
  </si>
  <si>
    <t>Inesa Čepuļonoka</t>
  </si>
  <si>
    <t>whippet</t>
  </si>
  <si>
    <t>Kenzo ( Lancar Dream Everything Is Love )</t>
  </si>
  <si>
    <t>Margarita Perveneckienė</t>
  </si>
  <si>
    <t>Airių seteris</t>
  </si>
  <si>
    <t>Nova ( Karmino Made Never Been Kissed )</t>
  </si>
  <si>
    <t>Zaris</t>
  </si>
  <si>
    <t>Azis ( Pitonas Gera Nuotaika )</t>
  </si>
  <si>
    <t>Radvilė Klimavičiūtė</t>
  </si>
  <si>
    <t>Mix</t>
  </si>
  <si>
    <t>Lordas</t>
  </si>
  <si>
    <t>Anna Millere</t>
  </si>
  <si>
    <t>AFA</t>
  </si>
  <si>
    <t>belgian shepherd tervuren</t>
  </si>
  <si>
    <t>Breslijs ( Red Star Bauty Bresly )</t>
  </si>
  <si>
    <t>Vokiečių aviganis</t>
  </si>
  <si>
    <t>Ttori</t>
  </si>
  <si>
    <t>Ksenija Diča</t>
  </si>
  <si>
    <t>Inter Sport Canis Latvija</t>
  </si>
  <si>
    <t>amerikanu kokerspaniels</t>
  </si>
  <si>
    <t>Reni ( EASY TO CHOOSE ME DIVINE ALSO )</t>
  </si>
  <si>
    <t>"Šarmas"</t>
  </si>
  <si>
    <t>Biglis</t>
  </si>
  <si>
    <t>Bimas ( Vadas )</t>
  </si>
  <si>
    <t>Ilona Avižienė</t>
  </si>
  <si>
    <t>Džiugas</t>
  </si>
  <si>
    <t>Dona</t>
  </si>
  <si>
    <t>Lina Kavaliauskienė</t>
  </si>
  <si>
    <t>Kleboniškis</t>
  </si>
  <si>
    <t>Šeltis</t>
  </si>
  <si>
    <t>Marta Miil</t>
  </si>
  <si>
    <t>Pärnu Agility</t>
  </si>
  <si>
    <t>Sheltie</t>
  </si>
  <si>
    <t>Jay ( Sweet Cake from Sielos Draugas )</t>
  </si>
  <si>
    <t>Giedrius Vainauskas</t>
  </si>
  <si>
    <t>Papiljonas</t>
  </si>
  <si>
    <t>Džiazas ( Atas )</t>
  </si>
  <si>
    <t>Ivika Sootla</t>
  </si>
  <si>
    <t>Säde</t>
  </si>
  <si>
    <t>miniature pinscher</t>
  </si>
  <si>
    <t>Maru ( Päiksekiir Maru )</t>
  </si>
  <si>
    <t>Arūnas Vilčiauskas</t>
  </si>
  <si>
    <t>Belgų grifonas</t>
  </si>
  <si>
    <t>Toris ( Toris )</t>
  </si>
  <si>
    <t>Vaiva Mikalauskaitė</t>
  </si>
  <si>
    <t>Nykštukinis pinčeris</t>
  </si>
  <si>
    <t>Neilė ( Naglutė Turkio Oazė )</t>
  </si>
  <si>
    <t>Ina Petrauskienė</t>
  </si>
  <si>
    <t>Aras ( Finnis Pamario Vilkė )</t>
  </si>
  <si>
    <t>Reginka ( Raina Elkeeava )</t>
  </si>
  <si>
    <t>Dagne Kraulaidyte</t>
  </si>
  <si>
    <t>abu2</t>
  </si>
  <si>
    <t>mix</t>
  </si>
  <si>
    <t>Lape</t>
  </si>
  <si>
    <t>ILTYS</t>
  </si>
  <si>
    <t>Griunendalis</t>
  </si>
  <si>
    <t>Smiltė ( A'Smiltė Balkūnai )</t>
  </si>
  <si>
    <t>Canis Memelensis</t>
  </si>
  <si>
    <t>Charlie ( Belle Vue Bright Boy At Afaja )</t>
  </si>
  <si>
    <t>Qiri ( Eloisa Qiri )</t>
  </si>
  <si>
    <t>GROM ( B Grom Magic Border´s )</t>
  </si>
  <si>
    <t>Abu2</t>
  </si>
  <si>
    <t>Aksis ( Akselis Balkūnai )</t>
  </si>
  <si>
    <t>border collie</t>
  </si>
  <si>
    <t>Deja ( Follow The Leader Go-Go Deja )</t>
  </si>
  <si>
    <t>MIX</t>
  </si>
  <si>
    <t>Majka ( Charmdale Be My Majka )</t>
  </si>
  <si>
    <t>LAGSAK/LKF</t>
  </si>
  <si>
    <t>seltie</t>
  </si>
  <si>
    <t>Summer ( Marvitholl Dynasty )</t>
  </si>
  <si>
    <t>Mantas Tarutis</t>
  </si>
  <si>
    <t>Mėta ( Mėta )</t>
  </si>
  <si>
    <t>Arnas Citavičius</t>
  </si>
  <si>
    <t>Trumpaplaukis foksterjeras</t>
  </si>
  <si>
    <t>Koris ( Koralas Tai Fokstrotas )</t>
  </si>
  <si>
    <t>Raminta Zilinskaite</t>
  </si>
  <si>
    <t>Ventspils Dzīvnieku audzētāju biedrība</t>
  </si>
  <si>
    <t>Kiri ( Shakira )</t>
  </si>
  <si>
    <t>Raiders ( Ell-Ell's Casual Observer )</t>
  </si>
  <si>
    <t>Natali Happonen</t>
  </si>
  <si>
    <t>jack russell terrier</t>
  </si>
  <si>
    <t>Endy ( Endy Admiko )</t>
  </si>
  <si>
    <t>Scottish terrier</t>
  </si>
  <si>
    <t>Bluzs ( Blues Black Orchid )</t>
  </si>
  <si>
    <t>Viktorija Sidaraitė</t>
  </si>
  <si>
    <t>Jorkšyro terjeras</t>
  </si>
  <si>
    <t>Žuža ( Ankara velniuko palikuonis )</t>
  </si>
  <si>
    <t>Rasa Valauskiene</t>
  </si>
  <si>
    <t>Jorksyru terjeras</t>
  </si>
  <si>
    <t>Pepsis ( Pepsis )</t>
  </si>
  <si>
    <t>Jeļena Šķepaste</t>
  </si>
  <si>
    <t>kleinspitz</t>
  </si>
  <si>
    <t>Winnie ( Hobby Maryden Go Ento Smoorf )</t>
  </si>
  <si>
    <t>Džeko Raselo terjeras</t>
  </si>
  <si>
    <t>Džekis ( Obama )</t>
  </si>
  <si>
    <t>Malinois (Belgian Shepherd Dog)</t>
  </si>
  <si>
    <t>Griks ( Griks Latgolas Sargs )</t>
  </si>
  <si>
    <t>Meni ( Manitu iz Strany Kutha )</t>
  </si>
  <si>
    <t>Udo ( Kudo )</t>
  </si>
  <si>
    <t>Kristina Šmidtienė</t>
  </si>
  <si>
    <t>Austrų aviganis</t>
  </si>
  <si>
    <t>Besė ( Besė Žvaigždės vaikai )</t>
  </si>
  <si>
    <t>Rimvydas Ciesiunas</t>
  </si>
  <si>
    <t>griunendalis</t>
  </si>
  <si>
    <t>Hero ( Holland Hero Alias Dakota )</t>
  </si>
  <si>
    <t>Labrador</t>
  </si>
  <si>
    <t>Lola ( Aza Berzoras )</t>
  </si>
  <si>
    <t>Jelena Stukane</t>
  </si>
  <si>
    <t>LAGSAK</t>
  </si>
  <si>
    <t>Rash ( Marvitholl Discoverer )</t>
  </si>
  <si>
    <t>Vitalija Krauliadiene</t>
  </si>
  <si>
    <t>Ivaneta Anuskevic</t>
  </si>
  <si>
    <t>Seltis</t>
  </si>
  <si>
    <t>Azur ( Bily Romance Auksine Zvaigzde )</t>
  </si>
  <si>
    <t>Cvergšnauceris</t>
  </si>
  <si>
    <t>Marsas ( Ardas Žiedynas )</t>
  </si>
  <si>
    <t>Žanna Ivanova</t>
  </si>
  <si>
    <t>AFA Latvija</t>
  </si>
  <si>
    <t>Karat</t>
  </si>
  <si>
    <t>Eni ( Enya Bestmudi )</t>
  </si>
  <si>
    <t>Broderiks ( Arsen Tvist Baiker )</t>
  </si>
  <si>
    <t>Rasa Guobiene</t>
  </si>
  <si>
    <t>Čika ( Vitnė )</t>
  </si>
  <si>
    <t>Diana Butkute</t>
  </si>
  <si>
    <t>Trikse</t>
  </si>
  <si>
    <t>trumpaplaukis nykštukinis taksas</t>
  </si>
  <si>
    <t>Topas ( Topas Aukso Uoga )</t>
  </si>
  <si>
    <t>Gunita Romanovska</t>
  </si>
  <si>
    <t>TKK</t>
  </si>
  <si>
    <t>EiJey ( Snow Danwest Eternity Joy )</t>
  </si>
  <si>
    <t>Kapri ( Kapri-czuk Hodowla Myślinów )</t>
  </si>
  <si>
    <t>nykstukinis pinceris</t>
  </si>
  <si>
    <t>cile ( chily nykstuku imperija )</t>
  </si>
  <si>
    <t>Merike Rahnik</t>
  </si>
  <si>
    <t>German Sheperd God</t>
  </si>
  <si>
    <t>Hera Loo Endora ( Doora )</t>
  </si>
  <si>
    <t>Ryzenšnauceris</t>
  </si>
  <si>
    <t>Kola ( Olleria Sooty )</t>
  </si>
  <si>
    <t>Julija Kampuse</t>
  </si>
  <si>
    <t>Croatian sheepdog</t>
  </si>
  <si>
    <t>Kudra ( Mawlch Kudra )</t>
  </si>
  <si>
    <t>borderkolis</t>
  </si>
  <si>
    <t>Redi ( Ready for trouble NNL )</t>
  </si>
  <si>
    <t>sheltie</t>
  </si>
  <si>
    <t>Seiko ( Snow Life Chance to Win )</t>
  </si>
  <si>
    <t>Inge Ringmets</t>
  </si>
  <si>
    <t>belgian shepherd malinois</t>
  </si>
  <si>
    <t>Karro ( Virus vom Hause Diethelm )</t>
  </si>
  <si>
    <t>BAZAS</t>
  </si>
  <si>
    <t>German pinscher</t>
  </si>
  <si>
    <t>Laxmi ( Rivendells Laxmi Laurita )</t>
  </si>
  <si>
    <t>Azart ( Incognito Sekmes Formule )</t>
  </si>
  <si>
    <t>Turbo ( HIQ Amaze )</t>
  </si>
  <si>
    <t>Zara ( Su Meile Basseterre )</t>
  </si>
  <si>
    <t>Belgų aviganis griunendalis</t>
  </si>
  <si>
    <t>Moony ( Moony Donum Cordis )</t>
  </si>
  <si>
    <t>malinois</t>
  </si>
  <si>
    <t>Ella ( Ella vom Teufell Insel )</t>
  </si>
  <si>
    <t>Vokieciu aviganis</t>
  </si>
  <si>
    <t>Argas ( Argas )</t>
  </si>
  <si>
    <t>ISC</t>
  </si>
  <si>
    <t>Lista ( Lista Bella )</t>
  </si>
  <si>
    <t>Jelena Proshina</t>
  </si>
  <si>
    <t>Riga</t>
  </si>
  <si>
    <t>japanese spitz</t>
  </si>
  <si>
    <t>Aktush ( Houndbrae Akush )</t>
  </si>
  <si>
    <t>Maja ( Flyland Esta Deprisa )</t>
  </si>
  <si>
    <t>Andrejs Makarovs</t>
  </si>
  <si>
    <t>Jolly ( Stasyline Jemma )</t>
  </si>
  <si>
    <t>Pudelis</t>
  </si>
  <si>
    <t>Rubis ( Rubinas )</t>
  </si>
  <si>
    <t>Zara ( Zara )</t>
  </si>
  <si>
    <t>Gabriele Pilitauskiene</t>
  </si>
  <si>
    <t>Cvergsnauceris</t>
  </si>
  <si>
    <t>Ekstra ( UNIJA Extreme )</t>
  </si>
  <si>
    <t>Smilla ( Marvitholl Passionata )</t>
  </si>
  <si>
    <t>Liivika Pärg</t>
  </si>
  <si>
    <t>miniature poodle</t>
  </si>
  <si>
    <t>Mirka ( Fire Rock Dandelion )</t>
  </si>
  <si>
    <t>Tika ( Tika )</t>
  </si>
  <si>
    <t>Laima Statutaite</t>
  </si>
  <si>
    <t>belgu grifonas</t>
  </si>
  <si>
    <t>Meta ( Flipsi Tai Fokstrotas )</t>
  </si>
  <si>
    <t>Ru ( Flyland Flying Dream )</t>
  </si>
  <si>
    <t>Fai ( Ice and Fire )</t>
  </si>
  <si>
    <t>"Džiugas", Panevėžys</t>
  </si>
  <si>
    <t>borderterjeras</t>
  </si>
  <si>
    <t>Sabi ( Wasabi-Auksine svaja z Romanova chovu )</t>
  </si>
  <si>
    <t>2015.06.20-21</t>
  </si>
  <si>
    <t>Judge: Anders Virtanen (Finland)</t>
  </si>
  <si>
    <t>2015.06.20 (1day)</t>
  </si>
  <si>
    <r>
      <t xml:space="preserve">I course (Jumping) </t>
    </r>
    <r>
      <rPr>
        <i/>
        <sz val="10"/>
        <rFont val="Verdana"/>
        <family val="2"/>
      </rPr>
      <t>(2015.06.20)</t>
    </r>
  </si>
  <si>
    <r>
      <t xml:space="preserve">II course (Agility) </t>
    </r>
    <r>
      <rPr>
        <i/>
        <sz val="10"/>
        <rFont val="Verdana"/>
        <family val="2"/>
      </rPr>
      <t>(2015.06.20)</t>
    </r>
  </si>
  <si>
    <r>
      <t xml:space="preserve">I course </t>
    </r>
    <r>
      <rPr>
        <i/>
        <sz val="10"/>
        <rFont val="Verdana"/>
        <family val="2"/>
      </rPr>
      <t>(2015.06.20)</t>
    </r>
  </si>
  <si>
    <r>
      <t xml:space="preserve">II course </t>
    </r>
    <r>
      <rPr>
        <i/>
        <sz val="10"/>
        <rFont val="Verdana"/>
        <family val="2"/>
      </rPr>
      <t>(2015.06.20)</t>
    </r>
  </si>
  <si>
    <t>Total: 19</t>
  </si>
  <si>
    <t>2015.06.21 (2day)</t>
  </si>
  <si>
    <r>
      <t xml:space="preserve">I course </t>
    </r>
    <r>
      <rPr>
        <i/>
        <sz val="10"/>
        <rFont val="Verdana"/>
        <family val="2"/>
      </rPr>
      <t>(2015.06.21)</t>
    </r>
  </si>
  <si>
    <r>
      <t xml:space="preserve">II course </t>
    </r>
    <r>
      <rPr>
        <i/>
        <sz val="10"/>
        <rFont val="Verdana"/>
        <family val="2"/>
      </rPr>
      <t>(2015.06.21)</t>
    </r>
  </si>
  <si>
    <t>Simfonija (Symphony from Sielos Draugas)</t>
  </si>
  <si>
    <t>Total: 16</t>
  </si>
  <si>
    <r>
      <t xml:space="preserve">II course (Agility) </t>
    </r>
    <r>
      <rPr>
        <i/>
        <sz val="10"/>
        <rFont val="Verdana"/>
        <family val="2"/>
      </rPr>
      <t>(2015.06.21)</t>
    </r>
  </si>
  <si>
    <r>
      <t xml:space="preserve">I course (Agility) </t>
    </r>
    <r>
      <rPr>
        <i/>
        <sz val="10"/>
        <rFont val="Verdana"/>
        <family val="2"/>
      </rPr>
      <t>(2015.06.21)</t>
    </r>
  </si>
  <si>
    <t>Total: 14</t>
  </si>
  <si>
    <t>Total: 18</t>
  </si>
  <si>
    <t>Total: 29</t>
  </si>
  <si>
    <r>
      <t xml:space="preserve">II course (Jumping) </t>
    </r>
    <r>
      <rPr>
        <i/>
        <sz val="10"/>
        <rFont val="Verdana"/>
        <family val="2"/>
      </rPr>
      <t>(2015.06.21)</t>
    </r>
  </si>
  <si>
    <t>Agility</t>
  </si>
  <si>
    <t>Total: 66</t>
  </si>
  <si>
    <t>L-31 M-13 S-22</t>
  </si>
  <si>
    <r>
      <t xml:space="preserve">OPEN Jumping    </t>
    </r>
    <r>
      <rPr>
        <b/>
        <sz val="14"/>
        <rFont val="Verdana"/>
        <family val="2"/>
      </rPr>
      <t>2015.06.21 (2day)</t>
    </r>
  </si>
  <si>
    <r>
      <t xml:space="preserve">OPEN LT CACAg  </t>
    </r>
    <r>
      <rPr>
        <b/>
        <sz val="14"/>
        <rFont val="Verdana"/>
        <family val="2"/>
      </rPr>
      <t>2015.06.20 (1day)</t>
    </r>
  </si>
  <si>
    <t>ns</t>
  </si>
  <si>
    <t>diskv.</t>
  </si>
  <si>
    <t>I</t>
  </si>
  <si>
    <t>II</t>
  </si>
  <si>
    <t>III</t>
  </si>
  <si>
    <t>Total: 55</t>
  </si>
  <si>
    <t>L-26 M-10 S-19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</si>
</sst>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dd"/>
    <numFmt numFmtId="173" formatCode="[$-427]yyyy\ &quot;m.&quot;\ mmmm\ d\ &quot;d.&quot;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0.0"/>
    <numFmt numFmtId="178" formatCode="0.000"/>
    <numFmt numFmtId="179" formatCode="yyyy\.mm\.dd"/>
    <numFmt numFmtId="180" formatCode="#,##0\ [$€-1];[Red]\-#,##0\ [$€-1]"/>
  </numFmts>
  <fonts count="59">
    <font>
      <sz val="10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5"/>
      <name val="Verdana"/>
      <family val="2"/>
    </font>
    <font>
      <sz val="7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0"/>
      <name val="Verdana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14" fontId="8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14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vertical="center" wrapText="1"/>
      <protection/>
    </xf>
    <xf numFmtId="0" fontId="1" fillId="34" borderId="16" xfId="0" applyFont="1" applyFill="1" applyBorder="1" applyAlignment="1" applyProtection="1">
      <alignment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14" fontId="1" fillId="0" borderId="14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 locked="0"/>
    </xf>
    <xf numFmtId="2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2" fontId="13" fillId="0" borderId="22" xfId="0" applyNumberFormat="1" applyFont="1" applyFill="1" applyBorder="1" applyAlignment="1" applyProtection="1">
      <alignment horizontal="center" vertical="center"/>
      <protection locked="0"/>
    </xf>
    <xf numFmtId="2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14" fontId="8" fillId="0" borderId="0" xfId="0" applyNumberFormat="1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8" xfId="0" applyFont="1" applyBorder="1" applyAlignment="1" applyProtection="1">
      <alignment horizontal="right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left"/>
      <protection/>
    </xf>
    <xf numFmtId="0" fontId="10" fillId="0" borderId="31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7" fillId="35" borderId="10" xfId="0" applyNumberFormat="1" applyFont="1" applyFill="1" applyBorder="1" applyAlignment="1" applyProtection="1">
      <alignment horizontal="center"/>
      <protection locked="0"/>
    </xf>
    <xf numFmtId="1" fontId="7" fillId="35" borderId="32" xfId="0" applyNumberFormat="1" applyFont="1" applyFill="1" applyBorder="1" applyAlignment="1" applyProtection="1">
      <alignment horizontal="center"/>
      <protection locked="0"/>
    </xf>
    <xf numFmtId="2" fontId="12" fillId="36" borderId="25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2" fontId="20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7" fillId="35" borderId="29" xfId="0" applyFont="1" applyFill="1" applyBorder="1" applyAlignment="1" applyProtection="1">
      <alignment horizontal="center"/>
      <protection locked="0"/>
    </xf>
    <xf numFmtId="0" fontId="7" fillId="35" borderId="29" xfId="0" applyNumberFormat="1" applyFont="1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2" fontId="3" fillId="33" borderId="37" xfId="0" applyNumberFormat="1" applyFont="1" applyFill="1" applyBorder="1" applyAlignment="1" applyProtection="1">
      <alignment horizontal="center" vertical="center"/>
      <protection locked="0"/>
    </xf>
    <xf numFmtId="2" fontId="20" fillId="0" borderId="38" xfId="0" applyNumberFormat="1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2" fontId="4" fillId="37" borderId="42" xfId="0" applyNumberFormat="1" applyFont="1" applyFill="1" applyBorder="1" applyAlignment="1" applyProtection="1">
      <alignment vertical="center"/>
      <protection/>
    </xf>
    <xf numFmtId="2" fontId="4" fillId="37" borderId="43" xfId="0" applyNumberFormat="1" applyFont="1" applyFill="1" applyBorder="1" applyAlignment="1" applyProtection="1">
      <alignment vertical="center"/>
      <protection/>
    </xf>
    <xf numFmtId="2" fontId="4" fillId="37" borderId="44" xfId="0" applyNumberFormat="1" applyFont="1" applyFill="1" applyBorder="1" applyAlignment="1" applyProtection="1">
      <alignment vertical="center"/>
      <protection/>
    </xf>
    <xf numFmtId="2" fontId="4" fillId="37" borderId="45" xfId="0" applyNumberFormat="1" applyFont="1" applyFill="1" applyBorder="1" applyAlignment="1" applyProtection="1">
      <alignment vertical="center"/>
      <protection/>
    </xf>
    <xf numFmtId="2" fontId="21" fillId="0" borderId="19" xfId="0" applyNumberFormat="1" applyFont="1" applyFill="1" applyBorder="1" applyAlignment="1" applyProtection="1">
      <alignment horizontal="center" vertical="center"/>
      <protection/>
    </xf>
    <xf numFmtId="2" fontId="21" fillId="0" borderId="20" xfId="0" applyNumberFormat="1" applyFont="1" applyFill="1" applyBorder="1" applyAlignment="1" applyProtection="1">
      <alignment horizontal="center" vertical="center"/>
      <protection/>
    </xf>
    <xf numFmtId="2" fontId="21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3" fillId="0" borderId="46" xfId="0" applyNumberFormat="1" applyFont="1" applyFill="1" applyBorder="1" applyAlignment="1" applyProtection="1">
      <alignment horizontal="center" vertical="center"/>
      <protection locked="0"/>
    </xf>
    <xf numFmtId="2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left" vertical="center" wrapText="1"/>
      <protection/>
    </xf>
    <xf numFmtId="0" fontId="1" fillId="0" borderId="49" xfId="0" applyFont="1" applyFill="1" applyBorder="1" applyAlignment="1" applyProtection="1">
      <alignment horizontal="left" vertical="center" wrapText="1"/>
      <protection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2" fontId="20" fillId="0" borderId="52" xfId="0" applyNumberFormat="1" applyFont="1" applyFill="1" applyBorder="1" applyAlignment="1" applyProtection="1">
      <alignment horizontal="center" vertical="center"/>
      <protection/>
    </xf>
    <xf numFmtId="2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/>
      <protection/>
    </xf>
    <xf numFmtId="2" fontId="20" fillId="0" borderId="55" xfId="0" applyNumberFormat="1" applyFont="1" applyFill="1" applyBorder="1" applyAlignment="1" applyProtection="1">
      <alignment horizontal="center" vertical="center"/>
      <protection/>
    </xf>
    <xf numFmtId="2" fontId="12" fillId="36" borderId="56" xfId="0" applyNumberFormat="1" applyFont="1" applyFill="1" applyBorder="1" applyAlignment="1" applyProtection="1">
      <alignment horizontal="center" vertical="center"/>
      <protection/>
    </xf>
    <xf numFmtId="2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79" fontId="1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0" fontId="23" fillId="0" borderId="0" xfId="0" applyNumberFormat="1" applyFont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38" borderId="60" xfId="0" applyFont="1" applyFill="1" applyBorder="1" applyAlignment="1" applyProtection="1">
      <alignment horizontal="center" vertical="center"/>
      <protection/>
    </xf>
    <xf numFmtId="0" fontId="3" fillId="38" borderId="62" xfId="0" applyFont="1" applyFill="1" applyBorder="1" applyAlignment="1" applyProtection="1">
      <alignment horizontal="center" vertical="center"/>
      <protection/>
    </xf>
    <xf numFmtId="0" fontId="3" fillId="38" borderId="31" xfId="0" applyFont="1" applyFill="1" applyBorder="1" applyAlignment="1" applyProtection="1">
      <alignment horizontal="center" vertical="center"/>
      <protection/>
    </xf>
    <xf numFmtId="0" fontId="3" fillId="38" borderId="32" xfId="0" applyFont="1" applyFill="1" applyBorder="1" applyAlignment="1" applyProtection="1">
      <alignment horizontal="center" vertical="center"/>
      <protection/>
    </xf>
    <xf numFmtId="0" fontId="11" fillId="38" borderId="61" xfId="0" applyFont="1" applyFill="1" applyBorder="1" applyAlignment="1" applyProtection="1">
      <alignment horizontal="left" vertical="center" wrapText="1"/>
      <protection/>
    </xf>
    <xf numFmtId="0" fontId="11" fillId="38" borderId="62" xfId="0" applyFont="1" applyFill="1" applyBorder="1" applyAlignment="1" applyProtection="1">
      <alignment horizontal="left" vertical="center" wrapText="1"/>
      <protection/>
    </xf>
    <xf numFmtId="0" fontId="11" fillId="38" borderId="10" xfId="0" applyFont="1" applyFill="1" applyBorder="1" applyAlignment="1" applyProtection="1">
      <alignment horizontal="left" vertical="center" wrapText="1"/>
      <protection/>
    </xf>
    <xf numFmtId="0" fontId="11" fillId="38" borderId="32" xfId="0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7" sqref="A37"/>
      <selection pane="bottomRight" activeCell="F7" sqref="F7"/>
    </sheetView>
  </sheetViews>
  <sheetFormatPr defaultColWidth="9.140625" defaultRowHeight="17.25" customHeight="1"/>
  <cols>
    <col min="1" max="1" width="1.57421875" style="20" customWidth="1"/>
    <col min="2" max="2" width="5.8515625" style="7" customWidth="1"/>
    <col min="3" max="3" width="21.57421875" style="7" customWidth="1"/>
    <col min="4" max="4" width="18.57421875" style="7" customWidth="1"/>
    <col min="5" max="5" width="32.7109375" style="7" customWidth="1"/>
    <col min="6" max="6" width="35.8515625" style="7" customWidth="1"/>
    <col min="7" max="7" width="11.8515625" style="8" customWidth="1"/>
    <col min="8" max="10" width="3.8515625" style="21" customWidth="1"/>
    <col min="11" max="11" width="18.28125" style="21" customWidth="1"/>
    <col min="12" max="12" width="9.140625" style="7" customWidth="1"/>
    <col min="13" max="13" width="4.28125" style="41" customWidth="1"/>
    <col min="14" max="14" width="5.421875" style="72" customWidth="1"/>
    <col min="15" max="16384" width="9.140625" style="7" customWidth="1"/>
  </cols>
  <sheetData>
    <row r="1" spans="2:7" ht="17.25" customHeight="1">
      <c r="B1" s="7" t="s">
        <v>57</v>
      </c>
      <c r="C1" s="7" t="s">
        <v>39</v>
      </c>
      <c r="E1" s="123" t="s">
        <v>55</v>
      </c>
      <c r="F1" s="124"/>
      <c r="G1" s="1" t="s">
        <v>313</v>
      </c>
    </row>
    <row r="2" spans="2:3" ht="12" customHeight="1">
      <c r="B2" s="7" t="s">
        <v>56</v>
      </c>
      <c r="C2" s="22" t="s">
        <v>312</v>
      </c>
    </row>
    <row r="3" spans="1:248" s="30" customFormat="1" ht="21.75" customHeight="1">
      <c r="A3" s="23"/>
      <c r="B3" s="24" t="s">
        <v>26</v>
      </c>
      <c r="C3" s="25" t="s">
        <v>58</v>
      </c>
      <c r="D3" s="26" t="s">
        <v>59</v>
      </c>
      <c r="E3" s="26" t="s">
        <v>60</v>
      </c>
      <c r="F3" s="26" t="s">
        <v>61</v>
      </c>
      <c r="G3" s="27" t="s">
        <v>62</v>
      </c>
      <c r="H3" s="27"/>
      <c r="I3" s="27" t="s">
        <v>63</v>
      </c>
      <c r="J3" s="27" t="s">
        <v>64</v>
      </c>
      <c r="K3" s="28" t="s">
        <v>101</v>
      </c>
      <c r="L3" s="29"/>
      <c r="M3" s="42"/>
      <c r="N3" s="73"/>
      <c r="IL3" s="7"/>
      <c r="IM3" s="7"/>
      <c r="IN3" s="7"/>
    </row>
    <row r="4" spans="1:248" s="30" customFormat="1" ht="3" customHeight="1">
      <c r="A4" s="23"/>
      <c r="B4" s="24">
        <v>0</v>
      </c>
      <c r="C4" s="31"/>
      <c r="D4" s="31"/>
      <c r="E4" s="31"/>
      <c r="F4" s="31"/>
      <c r="G4" s="32"/>
      <c r="H4" s="32"/>
      <c r="I4" s="32"/>
      <c r="J4" s="32"/>
      <c r="K4" s="32"/>
      <c r="L4" s="132"/>
      <c r="M4" s="43"/>
      <c r="N4" s="73"/>
      <c r="IL4" s="7"/>
      <c r="IM4" s="7"/>
      <c r="IN4" s="7"/>
    </row>
    <row r="5" spans="1:14" ht="17.25" customHeight="1">
      <c r="A5" s="33"/>
      <c r="B5" s="34">
        <v>1</v>
      </c>
      <c r="C5" s="134" t="s">
        <v>107</v>
      </c>
      <c r="D5" s="134" t="s">
        <v>100</v>
      </c>
      <c r="E5" s="134" t="s">
        <v>108</v>
      </c>
      <c r="F5" s="133" t="s">
        <v>109</v>
      </c>
      <c r="G5" s="135">
        <v>41742</v>
      </c>
      <c r="H5" s="134"/>
      <c r="I5" s="133" t="s">
        <v>29</v>
      </c>
      <c r="J5" s="133" t="s">
        <v>37</v>
      </c>
      <c r="K5" s="134" t="s">
        <v>110</v>
      </c>
      <c r="L5" s="133" t="s">
        <v>12</v>
      </c>
      <c r="M5" s="138">
        <v>11</v>
      </c>
      <c r="N5" s="74"/>
    </row>
    <row r="6" spans="1:14" ht="17.25" customHeight="1">
      <c r="A6" s="33"/>
      <c r="B6" s="34">
        <v>2</v>
      </c>
      <c r="C6" s="134" t="s">
        <v>81</v>
      </c>
      <c r="D6" s="136"/>
      <c r="E6" s="134" t="s">
        <v>111</v>
      </c>
      <c r="F6" s="133" t="s">
        <v>112</v>
      </c>
      <c r="G6" s="135">
        <v>41425</v>
      </c>
      <c r="H6" s="134"/>
      <c r="I6" s="133" t="s">
        <v>37</v>
      </c>
      <c r="J6" s="133" t="s">
        <v>37</v>
      </c>
      <c r="K6" s="134" t="s">
        <v>113</v>
      </c>
      <c r="L6" s="133" t="s">
        <v>12</v>
      </c>
      <c r="M6" s="138"/>
      <c r="N6" s="137"/>
    </row>
    <row r="7" spans="1:14" ht="17.25" customHeight="1">
      <c r="A7" s="33"/>
      <c r="B7" s="34">
        <v>3</v>
      </c>
      <c r="C7" s="134" t="s">
        <v>23</v>
      </c>
      <c r="D7" s="134" t="s">
        <v>114</v>
      </c>
      <c r="E7" s="134" t="s">
        <v>115</v>
      </c>
      <c r="F7" s="133" t="s">
        <v>116</v>
      </c>
      <c r="G7" s="135">
        <v>41675</v>
      </c>
      <c r="H7" s="134"/>
      <c r="I7" s="133" t="s">
        <v>37</v>
      </c>
      <c r="J7" s="133" t="s">
        <v>37</v>
      </c>
      <c r="K7" s="134" t="s">
        <v>113</v>
      </c>
      <c r="L7" s="133" t="s">
        <v>12</v>
      </c>
      <c r="M7" s="138"/>
      <c r="N7" s="74"/>
    </row>
    <row r="8" spans="1:14" ht="17.25" customHeight="1">
      <c r="A8" s="33"/>
      <c r="B8" s="34">
        <v>4</v>
      </c>
      <c r="C8" s="134" t="s">
        <v>117</v>
      </c>
      <c r="D8" s="134" t="s">
        <v>104</v>
      </c>
      <c r="E8" s="134" t="s">
        <v>118</v>
      </c>
      <c r="F8" s="133" t="s">
        <v>119</v>
      </c>
      <c r="G8" s="135">
        <v>41355</v>
      </c>
      <c r="H8" s="134"/>
      <c r="I8" s="133" t="s">
        <v>37</v>
      </c>
      <c r="J8" s="133" t="s">
        <v>29</v>
      </c>
      <c r="K8" s="134" t="s">
        <v>120</v>
      </c>
      <c r="L8" s="133" t="s">
        <v>12</v>
      </c>
      <c r="M8" s="138"/>
      <c r="N8" s="74"/>
    </row>
    <row r="9" spans="1:14" ht="17.25" customHeight="1">
      <c r="A9" s="33"/>
      <c r="B9" s="34">
        <v>5</v>
      </c>
      <c r="C9" s="134" t="s">
        <v>121</v>
      </c>
      <c r="D9" s="134" t="s">
        <v>114</v>
      </c>
      <c r="E9" s="134" t="s">
        <v>122</v>
      </c>
      <c r="F9" s="133" t="s">
        <v>123</v>
      </c>
      <c r="G9" s="135">
        <v>41426</v>
      </c>
      <c r="H9" s="134"/>
      <c r="I9" s="133" t="s">
        <v>37</v>
      </c>
      <c r="J9" s="133" t="s">
        <v>29</v>
      </c>
      <c r="K9" s="134" t="s">
        <v>120</v>
      </c>
      <c r="L9" s="133" t="s">
        <v>12</v>
      </c>
      <c r="M9" s="138"/>
      <c r="N9" s="137"/>
    </row>
    <row r="10" spans="1:14" ht="17.25" customHeight="1">
      <c r="A10" s="33"/>
      <c r="B10" s="34">
        <v>6</v>
      </c>
      <c r="C10" s="134" t="s">
        <v>124</v>
      </c>
      <c r="D10" s="136"/>
      <c r="E10" s="134" t="s">
        <v>125</v>
      </c>
      <c r="F10" s="133" t="s">
        <v>126</v>
      </c>
      <c r="G10" s="135">
        <v>41066</v>
      </c>
      <c r="H10" s="134"/>
      <c r="I10" s="133" t="s">
        <v>37</v>
      </c>
      <c r="J10" s="133" t="s">
        <v>37</v>
      </c>
      <c r="K10" s="134" t="s">
        <v>113</v>
      </c>
      <c r="L10" s="133" t="s">
        <v>12</v>
      </c>
      <c r="M10" s="138"/>
      <c r="N10" s="74"/>
    </row>
    <row r="11" spans="1:14" ht="17.25" customHeight="1">
      <c r="A11" s="33"/>
      <c r="B11" s="34">
        <v>7</v>
      </c>
      <c r="C11" s="134" t="s">
        <v>127</v>
      </c>
      <c r="D11" s="134" t="s">
        <v>114</v>
      </c>
      <c r="E11" s="134" t="s">
        <v>128</v>
      </c>
      <c r="F11" s="133" t="s">
        <v>129</v>
      </c>
      <c r="G11" s="135">
        <v>41092</v>
      </c>
      <c r="H11" s="134"/>
      <c r="I11" s="133" t="s">
        <v>37</v>
      </c>
      <c r="J11" s="133" t="s">
        <v>37</v>
      </c>
      <c r="K11" s="134" t="s">
        <v>113</v>
      </c>
      <c r="L11" s="133" t="s">
        <v>12</v>
      </c>
      <c r="M11" s="138"/>
      <c r="N11" s="74"/>
    </row>
    <row r="12" spans="1:14" ht="17.25" customHeight="1">
      <c r="A12" s="33"/>
      <c r="B12" s="34">
        <v>8</v>
      </c>
      <c r="C12" s="134" t="s">
        <v>34</v>
      </c>
      <c r="D12" s="134" t="s">
        <v>130</v>
      </c>
      <c r="E12" s="134" t="s">
        <v>108</v>
      </c>
      <c r="F12" s="133" t="s">
        <v>131</v>
      </c>
      <c r="G12" s="135">
        <v>41722</v>
      </c>
      <c r="H12" s="134"/>
      <c r="I12" s="133" t="s">
        <v>37</v>
      </c>
      <c r="J12" s="133" t="s">
        <v>37</v>
      </c>
      <c r="K12" s="134" t="s">
        <v>113</v>
      </c>
      <c r="L12" s="133" t="s">
        <v>12</v>
      </c>
      <c r="M12" s="138"/>
      <c r="N12" s="74"/>
    </row>
    <row r="13" spans="1:14" ht="17.25" customHeight="1">
      <c r="A13" s="33"/>
      <c r="B13" s="34">
        <v>9</v>
      </c>
      <c r="C13" s="134" t="s">
        <v>132</v>
      </c>
      <c r="D13" s="134" t="s">
        <v>114</v>
      </c>
      <c r="E13" s="134" t="s">
        <v>133</v>
      </c>
      <c r="F13" s="133" t="s">
        <v>134</v>
      </c>
      <c r="G13" s="135">
        <v>41779</v>
      </c>
      <c r="H13" s="134"/>
      <c r="I13" s="133" t="s">
        <v>37</v>
      </c>
      <c r="J13" s="133" t="s">
        <v>37</v>
      </c>
      <c r="K13" s="134" t="s">
        <v>113</v>
      </c>
      <c r="L13" s="133" t="s">
        <v>12</v>
      </c>
      <c r="M13" s="138"/>
      <c r="N13" s="74"/>
    </row>
    <row r="14" spans="1:14" ht="17.25" customHeight="1">
      <c r="A14" s="33"/>
      <c r="B14" s="34">
        <v>10</v>
      </c>
      <c r="C14" s="134" t="s">
        <v>135</v>
      </c>
      <c r="D14" s="134" t="s">
        <v>136</v>
      </c>
      <c r="E14" s="134" t="s">
        <v>137</v>
      </c>
      <c r="F14" s="133" t="s">
        <v>138</v>
      </c>
      <c r="G14" s="135">
        <v>40654</v>
      </c>
      <c r="H14" s="134"/>
      <c r="I14" s="133" t="s">
        <v>37</v>
      </c>
      <c r="J14" s="133" t="s">
        <v>37</v>
      </c>
      <c r="K14" s="134" t="s">
        <v>113</v>
      </c>
      <c r="L14" s="133" t="s">
        <v>12</v>
      </c>
      <c r="M14" s="138"/>
      <c r="N14" s="74"/>
    </row>
    <row r="15" spans="1:14" ht="17.25" customHeight="1">
      <c r="A15" s="33"/>
      <c r="B15" s="34">
        <v>11</v>
      </c>
      <c r="C15" s="134" t="s">
        <v>71</v>
      </c>
      <c r="D15" s="134" t="s">
        <v>114</v>
      </c>
      <c r="E15" s="134" t="s">
        <v>139</v>
      </c>
      <c r="F15" s="133" t="s">
        <v>140</v>
      </c>
      <c r="G15" s="135">
        <v>41650</v>
      </c>
      <c r="H15" s="134"/>
      <c r="I15" s="133" t="s">
        <v>37</v>
      </c>
      <c r="J15" s="133" t="s">
        <v>37</v>
      </c>
      <c r="K15" s="134" t="s">
        <v>113</v>
      </c>
      <c r="L15" s="133" t="s">
        <v>12</v>
      </c>
      <c r="M15" s="138"/>
      <c r="N15" s="74"/>
    </row>
    <row r="16" spans="1:14" ht="17.25" customHeight="1">
      <c r="A16" s="33"/>
      <c r="B16" s="34">
        <v>12</v>
      </c>
      <c r="C16" s="134" t="s">
        <v>141</v>
      </c>
      <c r="D16" s="134" t="s">
        <v>142</v>
      </c>
      <c r="E16" s="134" t="s">
        <v>143</v>
      </c>
      <c r="F16" s="133" t="s">
        <v>144</v>
      </c>
      <c r="G16" s="135">
        <v>41459</v>
      </c>
      <c r="H16" s="134"/>
      <c r="I16" s="133" t="s">
        <v>37</v>
      </c>
      <c r="J16" s="133" t="s">
        <v>29</v>
      </c>
      <c r="K16" s="134" t="s">
        <v>120</v>
      </c>
      <c r="L16" s="133" t="s">
        <v>20</v>
      </c>
      <c r="M16" s="139">
        <v>4</v>
      </c>
      <c r="N16" s="74"/>
    </row>
    <row r="17" spans="1:14" ht="17.25" customHeight="1">
      <c r="A17" s="33"/>
      <c r="B17" s="34">
        <v>13</v>
      </c>
      <c r="C17" s="134" t="s">
        <v>106</v>
      </c>
      <c r="D17" s="134" t="s">
        <v>145</v>
      </c>
      <c r="E17" s="134" t="s">
        <v>146</v>
      </c>
      <c r="F17" s="133" t="s">
        <v>147</v>
      </c>
      <c r="G17" s="135">
        <v>40401</v>
      </c>
      <c r="H17" s="134"/>
      <c r="I17" s="133" t="s">
        <v>37</v>
      </c>
      <c r="J17" s="133" t="s">
        <v>29</v>
      </c>
      <c r="K17" s="134" t="s">
        <v>120</v>
      </c>
      <c r="L17" s="133" t="s">
        <v>20</v>
      </c>
      <c r="M17" s="140"/>
      <c r="N17" s="74"/>
    </row>
    <row r="18" spans="1:14" ht="17.25" customHeight="1">
      <c r="A18" s="33"/>
      <c r="B18" s="34">
        <v>14</v>
      </c>
      <c r="C18" s="134" t="s">
        <v>148</v>
      </c>
      <c r="D18" s="134" t="s">
        <v>149</v>
      </c>
      <c r="E18" s="134" t="s">
        <v>133</v>
      </c>
      <c r="F18" s="133" t="s">
        <v>150</v>
      </c>
      <c r="G18" s="135">
        <v>41613</v>
      </c>
      <c r="H18" s="134"/>
      <c r="I18" s="133" t="s">
        <v>37</v>
      </c>
      <c r="J18" s="133" t="s">
        <v>37</v>
      </c>
      <c r="K18" s="134" t="s">
        <v>113</v>
      </c>
      <c r="L18" s="133" t="s">
        <v>20</v>
      </c>
      <c r="M18" s="140"/>
      <c r="N18" s="74"/>
    </row>
    <row r="19" spans="1:14" ht="17.25" customHeight="1">
      <c r="A19" s="33"/>
      <c r="B19" s="34">
        <v>15</v>
      </c>
      <c r="C19" s="134" t="s">
        <v>151</v>
      </c>
      <c r="D19" s="134" t="s">
        <v>152</v>
      </c>
      <c r="E19" s="134" t="s">
        <v>153</v>
      </c>
      <c r="F19" s="133" t="s">
        <v>323</v>
      </c>
      <c r="G19" s="135">
        <v>41665</v>
      </c>
      <c r="H19" s="134"/>
      <c r="I19" s="133" t="s">
        <v>37</v>
      </c>
      <c r="J19" s="133" t="s">
        <v>37</v>
      </c>
      <c r="K19" s="134" t="s">
        <v>113</v>
      </c>
      <c r="L19" s="133" t="s">
        <v>20</v>
      </c>
      <c r="M19" s="140"/>
      <c r="N19" s="74"/>
    </row>
    <row r="20" spans="1:14" ht="17.25" customHeight="1">
      <c r="A20" s="33"/>
      <c r="B20" s="34">
        <v>16</v>
      </c>
      <c r="C20" s="134" t="s">
        <v>154</v>
      </c>
      <c r="D20" s="134" t="s">
        <v>155</v>
      </c>
      <c r="E20" s="134" t="s">
        <v>156</v>
      </c>
      <c r="F20" s="133" t="s">
        <v>157</v>
      </c>
      <c r="G20" s="135">
        <v>41665</v>
      </c>
      <c r="H20" s="134"/>
      <c r="I20" s="133" t="s">
        <v>37</v>
      </c>
      <c r="J20" s="133" t="s">
        <v>37</v>
      </c>
      <c r="K20" s="134" t="s">
        <v>113</v>
      </c>
      <c r="L20" s="133" t="s">
        <v>13</v>
      </c>
      <c r="M20" s="138">
        <v>5</v>
      </c>
      <c r="N20" s="74"/>
    </row>
    <row r="21" spans="1:14" ht="17.25" customHeight="1">
      <c r="A21" s="33"/>
      <c r="B21" s="34">
        <v>17</v>
      </c>
      <c r="C21" s="134" t="s">
        <v>158</v>
      </c>
      <c r="D21" s="134" t="s">
        <v>114</v>
      </c>
      <c r="E21" s="134" t="s">
        <v>159</v>
      </c>
      <c r="F21" s="133" t="s">
        <v>160</v>
      </c>
      <c r="G21" s="135">
        <v>41681</v>
      </c>
      <c r="H21" s="134"/>
      <c r="I21" s="133" t="s">
        <v>37</v>
      </c>
      <c r="J21" s="133" t="s">
        <v>37</v>
      </c>
      <c r="K21" s="134" t="s">
        <v>113</v>
      </c>
      <c r="L21" s="133" t="s">
        <v>13</v>
      </c>
      <c r="M21" s="138"/>
      <c r="N21" s="74"/>
    </row>
    <row r="22" spans="1:14" ht="17.25" customHeight="1">
      <c r="A22" s="33"/>
      <c r="B22" s="34">
        <v>18</v>
      </c>
      <c r="C22" s="134" t="s">
        <v>161</v>
      </c>
      <c r="D22" s="134" t="s">
        <v>162</v>
      </c>
      <c r="E22" s="134" t="s">
        <v>163</v>
      </c>
      <c r="F22" s="133" t="s">
        <v>164</v>
      </c>
      <c r="G22" s="135">
        <v>41604</v>
      </c>
      <c r="H22" s="134"/>
      <c r="I22" s="133" t="s">
        <v>37</v>
      </c>
      <c r="J22" s="133" t="s">
        <v>37</v>
      </c>
      <c r="K22" s="134" t="s">
        <v>113</v>
      </c>
      <c r="L22" s="133" t="s">
        <v>13</v>
      </c>
      <c r="M22" s="138"/>
      <c r="N22" s="74"/>
    </row>
    <row r="23" spans="1:14" ht="17.25" customHeight="1">
      <c r="A23" s="33"/>
      <c r="B23" s="34">
        <v>19</v>
      </c>
      <c r="C23" s="134" t="s">
        <v>165</v>
      </c>
      <c r="D23" s="134" t="s">
        <v>114</v>
      </c>
      <c r="E23" s="134" t="s">
        <v>166</v>
      </c>
      <c r="F23" s="133" t="s">
        <v>167</v>
      </c>
      <c r="G23" s="135">
        <v>41518</v>
      </c>
      <c r="H23" s="134"/>
      <c r="I23" s="133" t="s">
        <v>37</v>
      </c>
      <c r="J23" s="133" t="s">
        <v>37</v>
      </c>
      <c r="K23" s="134" t="s">
        <v>113</v>
      </c>
      <c r="L23" s="133" t="s">
        <v>13</v>
      </c>
      <c r="M23" s="138"/>
      <c r="N23" s="74"/>
    </row>
    <row r="24" spans="1:14" ht="17.25" customHeight="1">
      <c r="A24" s="33"/>
      <c r="B24" s="34">
        <v>20</v>
      </c>
      <c r="C24" s="134" t="s">
        <v>168</v>
      </c>
      <c r="D24" s="134" t="s">
        <v>114</v>
      </c>
      <c r="E24" s="134" t="s">
        <v>169</v>
      </c>
      <c r="F24" s="133" t="s">
        <v>170</v>
      </c>
      <c r="G24" s="135">
        <v>41521</v>
      </c>
      <c r="H24" s="134"/>
      <c r="I24" s="133" t="s">
        <v>37</v>
      </c>
      <c r="J24" s="133" t="s">
        <v>37</v>
      </c>
      <c r="K24" s="134" t="s">
        <v>113</v>
      </c>
      <c r="L24" s="133" t="s">
        <v>13</v>
      </c>
      <c r="M24" s="138"/>
      <c r="N24" s="74"/>
    </row>
    <row r="25" spans="1:14" ht="17.25" customHeight="1">
      <c r="A25" s="33"/>
      <c r="B25" s="34">
        <v>21</v>
      </c>
      <c r="C25" s="134" t="s">
        <v>171</v>
      </c>
      <c r="D25" s="134" t="s">
        <v>130</v>
      </c>
      <c r="E25" s="134" t="s">
        <v>139</v>
      </c>
      <c r="F25" s="133" t="s">
        <v>172</v>
      </c>
      <c r="G25" s="135">
        <v>41404</v>
      </c>
      <c r="H25" s="134"/>
      <c r="I25" s="133" t="s">
        <v>37</v>
      </c>
      <c r="J25" s="133" t="s">
        <v>37</v>
      </c>
      <c r="K25" s="134" t="s">
        <v>113</v>
      </c>
      <c r="L25" s="133" t="s">
        <v>19</v>
      </c>
      <c r="M25" s="138">
        <v>11</v>
      </c>
      <c r="N25" s="74"/>
    </row>
    <row r="26" spans="1:14" ht="17.25" customHeight="1">
      <c r="A26" s="33"/>
      <c r="B26" s="34">
        <v>22</v>
      </c>
      <c r="C26" s="134" t="s">
        <v>16</v>
      </c>
      <c r="D26" s="134" t="s">
        <v>100</v>
      </c>
      <c r="E26" s="134" t="s">
        <v>115</v>
      </c>
      <c r="F26" s="133" t="s">
        <v>173</v>
      </c>
      <c r="G26" s="135">
        <v>41464</v>
      </c>
      <c r="H26" s="134"/>
      <c r="I26" s="133" t="s">
        <v>37</v>
      </c>
      <c r="J26" s="133" t="s">
        <v>37</v>
      </c>
      <c r="K26" s="134" t="s">
        <v>113</v>
      </c>
      <c r="L26" s="133" t="s">
        <v>19</v>
      </c>
      <c r="M26" s="138"/>
      <c r="N26" s="74"/>
    </row>
    <row r="27" spans="1:14" ht="17.25" customHeight="1">
      <c r="A27" s="33"/>
      <c r="B27" s="34">
        <v>23</v>
      </c>
      <c r="C27" s="134" t="s">
        <v>174</v>
      </c>
      <c r="D27" s="134" t="s">
        <v>175</v>
      </c>
      <c r="E27" s="134" t="s">
        <v>176</v>
      </c>
      <c r="F27" s="133" t="s">
        <v>177</v>
      </c>
      <c r="G27" s="135">
        <v>40540</v>
      </c>
      <c r="H27" s="134"/>
      <c r="I27" s="133" t="s">
        <v>37</v>
      </c>
      <c r="J27" s="133" t="s">
        <v>29</v>
      </c>
      <c r="K27" s="134" t="s">
        <v>120</v>
      </c>
      <c r="L27" s="133" t="s">
        <v>19</v>
      </c>
      <c r="M27" s="138"/>
      <c r="N27" s="74"/>
    </row>
    <row r="28" spans="1:14" ht="17.25" customHeight="1">
      <c r="A28" s="33"/>
      <c r="B28" s="34">
        <v>24</v>
      </c>
      <c r="C28" s="134" t="s">
        <v>84</v>
      </c>
      <c r="D28" s="134" t="s">
        <v>178</v>
      </c>
      <c r="E28" s="134" t="s">
        <v>179</v>
      </c>
      <c r="F28" s="133" t="s">
        <v>180</v>
      </c>
      <c r="G28" s="135">
        <v>40330</v>
      </c>
      <c r="H28" s="134"/>
      <c r="I28" s="133" t="s">
        <v>29</v>
      </c>
      <c r="J28" s="133" t="s">
        <v>37</v>
      </c>
      <c r="K28" s="134" t="s">
        <v>110</v>
      </c>
      <c r="L28" s="133" t="s">
        <v>19</v>
      </c>
      <c r="M28" s="138"/>
      <c r="N28" s="74"/>
    </row>
    <row r="29" spans="1:14" ht="17.25" customHeight="1">
      <c r="A29" s="33"/>
      <c r="B29" s="34">
        <v>25</v>
      </c>
      <c r="C29" s="134" t="s">
        <v>105</v>
      </c>
      <c r="D29" s="134" t="s">
        <v>181</v>
      </c>
      <c r="E29" s="134" t="s">
        <v>67</v>
      </c>
      <c r="F29" s="133" t="s">
        <v>182</v>
      </c>
      <c r="G29" s="135">
        <v>41128</v>
      </c>
      <c r="H29" s="134"/>
      <c r="I29" s="133" t="s">
        <v>37</v>
      </c>
      <c r="J29" s="133" t="s">
        <v>37</v>
      </c>
      <c r="K29" s="134" t="s">
        <v>113</v>
      </c>
      <c r="L29" s="133" t="s">
        <v>19</v>
      </c>
      <c r="M29" s="138"/>
      <c r="N29" s="74"/>
    </row>
    <row r="30" spans="1:14" ht="17.25" customHeight="1">
      <c r="A30" s="33"/>
      <c r="B30" s="34">
        <v>26</v>
      </c>
      <c r="C30" s="134" t="s">
        <v>82</v>
      </c>
      <c r="D30" s="136"/>
      <c r="E30" s="134" t="s">
        <v>179</v>
      </c>
      <c r="F30" s="133" t="s">
        <v>183</v>
      </c>
      <c r="G30" s="135">
        <v>40335</v>
      </c>
      <c r="H30" s="134"/>
      <c r="I30" s="133" t="s">
        <v>37</v>
      </c>
      <c r="J30" s="133" t="s">
        <v>37</v>
      </c>
      <c r="K30" s="134" t="s">
        <v>113</v>
      </c>
      <c r="L30" s="133" t="s">
        <v>19</v>
      </c>
      <c r="M30" s="138"/>
      <c r="N30" s="74"/>
    </row>
    <row r="31" spans="1:14" ht="17.25" customHeight="1">
      <c r="A31" s="33"/>
      <c r="B31" s="34">
        <v>27</v>
      </c>
      <c r="C31" s="134" t="s">
        <v>30</v>
      </c>
      <c r="D31" s="134" t="s">
        <v>178</v>
      </c>
      <c r="E31" s="134" t="s">
        <v>115</v>
      </c>
      <c r="F31" s="133" t="s">
        <v>184</v>
      </c>
      <c r="G31" s="135">
        <v>41471</v>
      </c>
      <c r="H31" s="134"/>
      <c r="I31" s="133" t="s">
        <v>37</v>
      </c>
      <c r="J31" s="133" t="s">
        <v>37</v>
      </c>
      <c r="K31" s="134" t="s">
        <v>113</v>
      </c>
      <c r="L31" s="133" t="s">
        <v>19</v>
      </c>
      <c r="M31" s="138"/>
      <c r="N31" s="74"/>
    </row>
    <row r="32" spans="1:14" ht="17.25" customHeight="1">
      <c r="A32" s="33"/>
      <c r="B32" s="34">
        <v>28</v>
      </c>
      <c r="C32" s="134" t="s">
        <v>87</v>
      </c>
      <c r="D32" s="134" t="s">
        <v>185</v>
      </c>
      <c r="E32" s="134" t="s">
        <v>179</v>
      </c>
      <c r="F32" s="133" t="s">
        <v>186</v>
      </c>
      <c r="G32" s="135">
        <v>42156</v>
      </c>
      <c r="H32" s="134"/>
      <c r="I32" s="133" t="s">
        <v>37</v>
      </c>
      <c r="J32" s="133" t="s">
        <v>37</v>
      </c>
      <c r="K32" s="134" t="s">
        <v>113</v>
      </c>
      <c r="L32" s="133" t="s">
        <v>19</v>
      </c>
      <c r="M32" s="138"/>
      <c r="N32" s="74"/>
    </row>
    <row r="33" spans="1:14" ht="17.25" customHeight="1">
      <c r="A33" s="33"/>
      <c r="B33" s="34">
        <v>29</v>
      </c>
      <c r="C33" s="134" t="s">
        <v>32</v>
      </c>
      <c r="D33" s="134" t="s">
        <v>136</v>
      </c>
      <c r="E33" s="134" t="s">
        <v>187</v>
      </c>
      <c r="F33" s="133" t="s">
        <v>188</v>
      </c>
      <c r="G33" s="135">
        <v>41563</v>
      </c>
      <c r="H33" s="134"/>
      <c r="I33" s="133" t="s">
        <v>37</v>
      </c>
      <c r="J33" s="133" t="s">
        <v>37</v>
      </c>
      <c r="K33" s="134" t="s">
        <v>113</v>
      </c>
      <c r="L33" s="133" t="s">
        <v>19</v>
      </c>
      <c r="M33" s="138"/>
      <c r="N33" s="74"/>
    </row>
    <row r="34" spans="1:14" ht="17.25" customHeight="1">
      <c r="A34" s="33"/>
      <c r="B34" s="34">
        <v>30</v>
      </c>
      <c r="C34" s="134" t="s">
        <v>91</v>
      </c>
      <c r="D34" s="134" t="s">
        <v>75</v>
      </c>
      <c r="E34" s="134" t="s">
        <v>189</v>
      </c>
      <c r="F34" s="133" t="s">
        <v>92</v>
      </c>
      <c r="G34" s="135">
        <v>40981</v>
      </c>
      <c r="H34" s="134"/>
      <c r="I34" s="133" t="s">
        <v>37</v>
      </c>
      <c r="J34" s="133" t="s">
        <v>37</v>
      </c>
      <c r="K34" s="134" t="s">
        <v>113</v>
      </c>
      <c r="L34" s="133" t="s">
        <v>19</v>
      </c>
      <c r="M34" s="138"/>
      <c r="N34" s="74"/>
    </row>
    <row r="35" spans="1:14" ht="17.25" customHeight="1">
      <c r="A35" s="33"/>
      <c r="B35" s="34">
        <v>31</v>
      </c>
      <c r="C35" s="134" t="s">
        <v>84</v>
      </c>
      <c r="D35" s="134" t="s">
        <v>178</v>
      </c>
      <c r="E35" s="134" t="s">
        <v>115</v>
      </c>
      <c r="F35" s="133" t="s">
        <v>190</v>
      </c>
      <c r="G35" s="135">
        <v>41342</v>
      </c>
      <c r="H35" s="134"/>
      <c r="I35" s="133" t="s">
        <v>29</v>
      </c>
      <c r="J35" s="133" t="s">
        <v>37</v>
      </c>
      <c r="K35" s="134" t="s">
        <v>110</v>
      </c>
      <c r="L35" s="133" t="s">
        <v>19</v>
      </c>
      <c r="M35" s="138"/>
      <c r="N35" s="74"/>
    </row>
    <row r="36" spans="1:14" ht="17.25" customHeight="1">
      <c r="A36" s="33"/>
      <c r="B36" s="34">
        <v>32</v>
      </c>
      <c r="C36" s="134" t="s">
        <v>89</v>
      </c>
      <c r="D36" s="134" t="s">
        <v>191</v>
      </c>
      <c r="E36" s="134" t="s">
        <v>192</v>
      </c>
      <c r="F36" s="133" t="s">
        <v>193</v>
      </c>
      <c r="G36" s="135">
        <v>41083</v>
      </c>
      <c r="H36" s="134"/>
      <c r="I36" s="133" t="s">
        <v>37</v>
      </c>
      <c r="J36" s="133" t="s">
        <v>29</v>
      </c>
      <c r="K36" s="134" t="s">
        <v>120</v>
      </c>
      <c r="L36" s="133" t="s">
        <v>22</v>
      </c>
      <c r="M36" s="138">
        <v>3</v>
      </c>
      <c r="N36" s="74"/>
    </row>
    <row r="37" spans="1:14" ht="17.25" customHeight="1">
      <c r="A37" s="33"/>
      <c r="B37" s="34">
        <v>33</v>
      </c>
      <c r="C37" s="134" t="s">
        <v>194</v>
      </c>
      <c r="D37" s="134" t="s">
        <v>152</v>
      </c>
      <c r="E37" s="134" t="s">
        <v>146</v>
      </c>
      <c r="F37" s="133" t="s">
        <v>195</v>
      </c>
      <c r="G37" s="135">
        <v>41293</v>
      </c>
      <c r="H37" s="134"/>
      <c r="I37" s="133" t="s">
        <v>37</v>
      </c>
      <c r="J37" s="133" t="s">
        <v>37</v>
      </c>
      <c r="K37" s="134" t="s">
        <v>113</v>
      </c>
      <c r="L37" s="133" t="s">
        <v>22</v>
      </c>
      <c r="M37" s="138"/>
      <c r="N37" s="74"/>
    </row>
    <row r="38" spans="1:14" ht="17.25" customHeight="1">
      <c r="A38" s="33"/>
      <c r="B38" s="34">
        <v>34</v>
      </c>
      <c r="C38" s="134" t="s">
        <v>196</v>
      </c>
      <c r="D38" s="134" t="s">
        <v>114</v>
      </c>
      <c r="E38" s="134" t="s">
        <v>197</v>
      </c>
      <c r="F38" s="133" t="s">
        <v>198</v>
      </c>
      <c r="G38" s="135">
        <v>41198</v>
      </c>
      <c r="H38" s="134"/>
      <c r="I38" s="133" t="s">
        <v>37</v>
      </c>
      <c r="J38" s="133" t="s">
        <v>37</v>
      </c>
      <c r="K38" s="134" t="s">
        <v>113</v>
      </c>
      <c r="L38" s="133" t="s">
        <v>22</v>
      </c>
      <c r="M38" s="138"/>
      <c r="N38" s="74"/>
    </row>
    <row r="39" spans="1:14" ht="17.25" customHeight="1">
      <c r="A39" s="33"/>
      <c r="B39" s="34">
        <v>35</v>
      </c>
      <c r="C39" s="134" t="s">
        <v>199</v>
      </c>
      <c r="D39" s="134" t="s">
        <v>200</v>
      </c>
      <c r="E39" s="134" t="s">
        <v>159</v>
      </c>
      <c r="F39" s="133" t="s">
        <v>201</v>
      </c>
      <c r="G39" s="135">
        <v>41388</v>
      </c>
      <c r="H39" s="134"/>
      <c r="I39" s="133" t="s">
        <v>37</v>
      </c>
      <c r="J39" s="133" t="s">
        <v>37</v>
      </c>
      <c r="K39" s="134" t="s">
        <v>113</v>
      </c>
      <c r="L39" s="133" t="s">
        <v>14</v>
      </c>
      <c r="M39" s="138">
        <v>8</v>
      </c>
      <c r="N39" s="74"/>
    </row>
    <row r="40" spans="1:14" ht="17.25" customHeight="1">
      <c r="A40" s="33"/>
      <c r="B40" s="34">
        <v>36</v>
      </c>
      <c r="C40" s="134" t="s">
        <v>66</v>
      </c>
      <c r="D40" s="134" t="s">
        <v>136</v>
      </c>
      <c r="E40" s="134" t="s">
        <v>93</v>
      </c>
      <c r="F40" s="133" t="s">
        <v>202</v>
      </c>
      <c r="G40" s="135">
        <v>40656</v>
      </c>
      <c r="H40" s="134"/>
      <c r="I40" s="133" t="s">
        <v>37</v>
      </c>
      <c r="J40" s="133" t="s">
        <v>29</v>
      </c>
      <c r="K40" s="134" t="s">
        <v>120</v>
      </c>
      <c r="L40" s="133" t="s">
        <v>14</v>
      </c>
      <c r="M40" s="138"/>
      <c r="N40" s="74"/>
    </row>
    <row r="41" spans="1:14" ht="17.25" customHeight="1">
      <c r="A41" s="33"/>
      <c r="B41" s="34">
        <v>37</v>
      </c>
      <c r="C41" s="134" t="s">
        <v>203</v>
      </c>
      <c r="D41" s="134" t="s">
        <v>162</v>
      </c>
      <c r="E41" s="134" t="s">
        <v>204</v>
      </c>
      <c r="F41" s="133" t="s">
        <v>205</v>
      </c>
      <c r="G41" s="135">
        <v>41021</v>
      </c>
      <c r="H41" s="134"/>
      <c r="I41" s="133" t="s">
        <v>37</v>
      </c>
      <c r="J41" s="133" t="s">
        <v>37</v>
      </c>
      <c r="K41" s="134" t="s">
        <v>113</v>
      </c>
      <c r="L41" s="133" t="s">
        <v>14</v>
      </c>
      <c r="M41" s="138"/>
      <c r="N41" s="74"/>
    </row>
    <row r="42" spans="1:14" ht="17.25" customHeight="1">
      <c r="A42" s="33"/>
      <c r="B42" s="34">
        <v>38</v>
      </c>
      <c r="C42" s="134" t="s">
        <v>68</v>
      </c>
      <c r="D42" s="134" t="s">
        <v>136</v>
      </c>
      <c r="E42" s="134" t="s">
        <v>206</v>
      </c>
      <c r="F42" s="133" t="s">
        <v>207</v>
      </c>
      <c r="G42" s="135">
        <v>41350</v>
      </c>
      <c r="H42" s="134"/>
      <c r="I42" s="133" t="s">
        <v>37</v>
      </c>
      <c r="J42" s="133" t="s">
        <v>29</v>
      </c>
      <c r="K42" s="134" t="s">
        <v>120</v>
      </c>
      <c r="L42" s="133" t="s">
        <v>14</v>
      </c>
      <c r="M42" s="138"/>
      <c r="N42" s="74"/>
    </row>
    <row r="43" spans="1:14" ht="17.25" customHeight="1">
      <c r="A43" s="33"/>
      <c r="B43" s="34">
        <v>39</v>
      </c>
      <c r="C43" s="134" t="s">
        <v>208</v>
      </c>
      <c r="D43" s="134" t="s">
        <v>152</v>
      </c>
      <c r="E43" s="134" t="s">
        <v>209</v>
      </c>
      <c r="F43" s="133" t="s">
        <v>210</v>
      </c>
      <c r="G43" s="135">
        <v>40927</v>
      </c>
      <c r="H43" s="134"/>
      <c r="I43" s="133" t="s">
        <v>37</v>
      </c>
      <c r="J43" s="133" t="s">
        <v>29</v>
      </c>
      <c r="K43" s="134" t="s">
        <v>120</v>
      </c>
      <c r="L43" s="133" t="s">
        <v>14</v>
      </c>
      <c r="M43" s="138"/>
      <c r="N43" s="74"/>
    </row>
    <row r="44" spans="1:14" ht="17.25" customHeight="1">
      <c r="A44" s="33"/>
      <c r="B44" s="34">
        <v>40</v>
      </c>
      <c r="C44" s="134" t="s">
        <v>211</v>
      </c>
      <c r="D44" s="134" t="s">
        <v>130</v>
      </c>
      <c r="E44" s="134" t="s">
        <v>212</v>
      </c>
      <c r="F44" s="133" t="s">
        <v>213</v>
      </c>
      <c r="G44" s="135">
        <v>41218</v>
      </c>
      <c r="H44" s="134"/>
      <c r="I44" s="133" t="s">
        <v>29</v>
      </c>
      <c r="J44" s="133" t="s">
        <v>37</v>
      </c>
      <c r="K44" s="134" t="s">
        <v>110</v>
      </c>
      <c r="L44" s="133" t="s">
        <v>14</v>
      </c>
      <c r="M44" s="138"/>
      <c r="N44" s="74"/>
    </row>
    <row r="45" spans="1:14" ht="17.25" customHeight="1">
      <c r="A45" s="33"/>
      <c r="B45" s="34">
        <v>41</v>
      </c>
      <c r="C45" s="134" t="s">
        <v>214</v>
      </c>
      <c r="D45" s="134" t="s">
        <v>136</v>
      </c>
      <c r="E45" s="134" t="s">
        <v>215</v>
      </c>
      <c r="F45" s="133" t="s">
        <v>216</v>
      </c>
      <c r="G45" s="135">
        <v>41510</v>
      </c>
      <c r="H45" s="134"/>
      <c r="I45" s="133" t="s">
        <v>37</v>
      </c>
      <c r="J45" s="133" t="s">
        <v>37</v>
      </c>
      <c r="K45" s="134" t="s">
        <v>113</v>
      </c>
      <c r="L45" s="133" t="s">
        <v>14</v>
      </c>
      <c r="M45" s="138"/>
      <c r="N45" s="74"/>
    </row>
    <row r="46" spans="1:14" ht="17.25" customHeight="1">
      <c r="A46" s="33"/>
      <c r="B46" s="34">
        <v>42</v>
      </c>
      <c r="C46" s="134" t="s">
        <v>69</v>
      </c>
      <c r="D46" s="134" t="s">
        <v>185</v>
      </c>
      <c r="E46" s="134" t="s">
        <v>217</v>
      </c>
      <c r="F46" s="133" t="s">
        <v>218</v>
      </c>
      <c r="G46" s="135">
        <v>39750</v>
      </c>
      <c r="H46" s="134"/>
      <c r="I46" s="133" t="s">
        <v>37</v>
      </c>
      <c r="J46" s="133" t="s">
        <v>29</v>
      </c>
      <c r="K46" s="134" t="s">
        <v>120</v>
      </c>
      <c r="L46" s="133" t="s">
        <v>14</v>
      </c>
      <c r="M46" s="138"/>
      <c r="N46" s="74"/>
    </row>
    <row r="47" spans="1:14" ht="17.25" customHeight="1">
      <c r="A47" s="33"/>
      <c r="B47" s="34">
        <v>43</v>
      </c>
      <c r="C47" s="134" t="s">
        <v>66</v>
      </c>
      <c r="D47" s="134" t="s">
        <v>136</v>
      </c>
      <c r="E47" s="134" t="s">
        <v>219</v>
      </c>
      <c r="F47" s="133" t="s">
        <v>220</v>
      </c>
      <c r="G47" s="135">
        <v>40313</v>
      </c>
      <c r="H47" s="134"/>
      <c r="I47" s="133" t="s">
        <v>37</v>
      </c>
      <c r="J47" s="133" t="s">
        <v>29</v>
      </c>
      <c r="K47" s="134" t="s">
        <v>120</v>
      </c>
      <c r="L47" s="133" t="s">
        <v>15</v>
      </c>
      <c r="M47" s="138">
        <v>6</v>
      </c>
      <c r="N47" s="74"/>
    </row>
    <row r="48" spans="1:14" ht="17.25" customHeight="1">
      <c r="A48" s="33"/>
      <c r="B48" s="34">
        <v>44</v>
      </c>
      <c r="C48" s="134" t="s">
        <v>33</v>
      </c>
      <c r="D48" s="134" t="s">
        <v>104</v>
      </c>
      <c r="E48" s="134" t="s">
        <v>187</v>
      </c>
      <c r="F48" s="133" t="s">
        <v>221</v>
      </c>
      <c r="G48" s="135">
        <v>41432</v>
      </c>
      <c r="H48" s="134"/>
      <c r="I48" s="133" t="s">
        <v>37</v>
      </c>
      <c r="J48" s="133" t="s">
        <v>29</v>
      </c>
      <c r="K48" s="134" t="s">
        <v>120</v>
      </c>
      <c r="L48" s="133" t="s">
        <v>15</v>
      </c>
      <c r="M48" s="138"/>
      <c r="N48" s="74"/>
    </row>
    <row r="49" spans="1:14" ht="17.25" customHeight="1">
      <c r="A49" s="33"/>
      <c r="B49" s="34">
        <v>45</v>
      </c>
      <c r="C49" s="134" t="s">
        <v>69</v>
      </c>
      <c r="D49" s="134" t="s">
        <v>185</v>
      </c>
      <c r="E49" s="134" t="s">
        <v>115</v>
      </c>
      <c r="F49" s="133" t="s">
        <v>222</v>
      </c>
      <c r="G49" s="135">
        <v>41202</v>
      </c>
      <c r="H49" s="134"/>
      <c r="I49" s="133" t="s">
        <v>37</v>
      </c>
      <c r="J49" s="133" t="s">
        <v>37</v>
      </c>
      <c r="K49" s="134" t="s">
        <v>113</v>
      </c>
      <c r="L49" s="133" t="s">
        <v>15</v>
      </c>
      <c r="M49" s="138"/>
      <c r="N49" s="74"/>
    </row>
    <row r="50" spans="1:14" ht="17.25" customHeight="1">
      <c r="A50" s="33"/>
      <c r="B50" s="34">
        <v>46</v>
      </c>
      <c r="C50" s="134" t="s">
        <v>223</v>
      </c>
      <c r="D50" s="134" t="s">
        <v>114</v>
      </c>
      <c r="E50" s="134" t="s">
        <v>224</v>
      </c>
      <c r="F50" s="133" t="s">
        <v>225</v>
      </c>
      <c r="G50" s="135">
        <v>40644</v>
      </c>
      <c r="H50" s="134"/>
      <c r="I50" s="133" t="s">
        <v>37</v>
      </c>
      <c r="J50" s="133" t="s">
        <v>37</v>
      </c>
      <c r="K50" s="134" t="s">
        <v>113</v>
      </c>
      <c r="L50" s="133" t="s">
        <v>15</v>
      </c>
      <c r="M50" s="138"/>
      <c r="N50" s="74"/>
    </row>
    <row r="51" spans="1:14" ht="17.25" customHeight="1">
      <c r="A51" s="33"/>
      <c r="B51" s="34">
        <v>47</v>
      </c>
      <c r="C51" s="134" t="s">
        <v>226</v>
      </c>
      <c r="D51" s="134" t="s">
        <v>185</v>
      </c>
      <c r="E51" s="134" t="s">
        <v>227</v>
      </c>
      <c r="F51" s="133" t="s">
        <v>228</v>
      </c>
      <c r="G51" s="135">
        <v>41120</v>
      </c>
      <c r="H51" s="134"/>
      <c r="I51" s="133" t="s">
        <v>37</v>
      </c>
      <c r="J51" s="133" t="s">
        <v>37</v>
      </c>
      <c r="K51" s="134" t="s">
        <v>113</v>
      </c>
      <c r="L51" s="133" t="s">
        <v>15</v>
      </c>
      <c r="M51" s="138"/>
      <c r="N51" s="74"/>
    </row>
    <row r="52" spans="1:14" ht="17.25" customHeight="1">
      <c r="A52" s="33"/>
      <c r="B52" s="34">
        <v>48</v>
      </c>
      <c r="C52" s="134" t="s">
        <v>98</v>
      </c>
      <c r="D52" s="134" t="s">
        <v>114</v>
      </c>
      <c r="E52" s="134" t="s">
        <v>229</v>
      </c>
      <c r="F52" s="133" t="s">
        <v>230</v>
      </c>
      <c r="G52" s="135">
        <v>40687</v>
      </c>
      <c r="H52" s="134"/>
      <c r="I52" s="133" t="s">
        <v>37</v>
      </c>
      <c r="J52" s="133" t="s">
        <v>37</v>
      </c>
      <c r="K52" s="134" t="s">
        <v>113</v>
      </c>
      <c r="L52" s="133" t="s">
        <v>15</v>
      </c>
      <c r="M52" s="138"/>
      <c r="N52" s="74"/>
    </row>
    <row r="53" spans="1:14" ht="17.25" customHeight="1">
      <c r="A53" s="33"/>
      <c r="B53" s="34">
        <v>49</v>
      </c>
      <c r="C53" s="134" t="s">
        <v>231</v>
      </c>
      <c r="D53" s="134" t="s">
        <v>232</v>
      </c>
      <c r="E53" s="134" t="s">
        <v>35</v>
      </c>
      <c r="F53" s="133" t="s">
        <v>233</v>
      </c>
      <c r="G53" s="135">
        <v>41083</v>
      </c>
      <c r="H53" s="134"/>
      <c r="I53" s="133" t="s">
        <v>37</v>
      </c>
      <c r="J53" s="133" t="s">
        <v>29</v>
      </c>
      <c r="K53" s="134" t="s">
        <v>120</v>
      </c>
      <c r="L53" s="133" t="s">
        <v>36</v>
      </c>
      <c r="M53" s="138">
        <v>8</v>
      </c>
      <c r="N53" s="74"/>
    </row>
    <row r="54" spans="1:14" ht="17.25" customHeight="1">
      <c r="A54" s="33"/>
      <c r="B54" s="34">
        <v>50</v>
      </c>
      <c r="C54" s="134" t="s">
        <v>234</v>
      </c>
      <c r="D54" s="134" t="s">
        <v>185</v>
      </c>
      <c r="E54" s="134" t="s">
        <v>133</v>
      </c>
      <c r="F54" s="133" t="s">
        <v>90</v>
      </c>
      <c r="G54" s="135">
        <v>40193</v>
      </c>
      <c r="H54" s="134"/>
      <c r="I54" s="133" t="s">
        <v>37</v>
      </c>
      <c r="J54" s="133" t="s">
        <v>29</v>
      </c>
      <c r="K54" s="134" t="s">
        <v>120</v>
      </c>
      <c r="L54" s="133" t="s">
        <v>36</v>
      </c>
      <c r="M54" s="138"/>
      <c r="N54" s="74"/>
    </row>
    <row r="55" spans="1:14" ht="17.25" customHeight="1">
      <c r="A55" s="33"/>
      <c r="B55" s="34">
        <v>51</v>
      </c>
      <c r="C55" s="134" t="s">
        <v>235</v>
      </c>
      <c r="D55" s="134" t="s">
        <v>181</v>
      </c>
      <c r="E55" s="134" t="s">
        <v>236</v>
      </c>
      <c r="F55" s="133" t="s">
        <v>237</v>
      </c>
      <c r="G55" s="135">
        <v>40796</v>
      </c>
      <c r="H55" s="134"/>
      <c r="I55" s="133" t="s">
        <v>37</v>
      </c>
      <c r="J55" s="133" t="s">
        <v>37</v>
      </c>
      <c r="K55" s="134" t="s">
        <v>113</v>
      </c>
      <c r="L55" s="133" t="s">
        <v>36</v>
      </c>
      <c r="M55" s="138"/>
      <c r="N55" s="74"/>
    </row>
    <row r="56" spans="1:14" ht="17.25" customHeight="1">
      <c r="A56" s="33"/>
      <c r="B56" s="34">
        <v>52</v>
      </c>
      <c r="C56" s="134" t="s">
        <v>99</v>
      </c>
      <c r="D56" s="134" t="s">
        <v>114</v>
      </c>
      <c r="E56" s="134" t="s">
        <v>238</v>
      </c>
      <c r="F56" s="133" t="s">
        <v>239</v>
      </c>
      <c r="G56" s="135">
        <v>39788</v>
      </c>
      <c r="H56" s="134"/>
      <c r="I56" s="133" t="s">
        <v>37</v>
      </c>
      <c r="J56" s="133" t="s">
        <v>29</v>
      </c>
      <c r="K56" s="134" t="s">
        <v>120</v>
      </c>
      <c r="L56" s="133" t="s">
        <v>36</v>
      </c>
      <c r="M56" s="138"/>
      <c r="N56" s="74"/>
    </row>
    <row r="57" spans="1:14" ht="17.25" customHeight="1">
      <c r="A57" s="33"/>
      <c r="B57" s="34">
        <v>53</v>
      </c>
      <c r="C57" s="134" t="s">
        <v>240</v>
      </c>
      <c r="D57" s="134" t="s">
        <v>241</v>
      </c>
      <c r="E57" s="134" t="s">
        <v>176</v>
      </c>
      <c r="F57" s="133" t="s">
        <v>242</v>
      </c>
      <c r="G57" s="135">
        <v>39363</v>
      </c>
      <c r="H57" s="134"/>
      <c r="I57" s="133" t="s">
        <v>37</v>
      </c>
      <c r="J57" s="133" t="s">
        <v>37</v>
      </c>
      <c r="K57" s="134" t="s">
        <v>113</v>
      </c>
      <c r="L57" s="133" t="s">
        <v>36</v>
      </c>
      <c r="M57" s="138"/>
      <c r="N57" s="74"/>
    </row>
    <row r="58" spans="1:14" ht="17.25" customHeight="1">
      <c r="A58" s="33"/>
      <c r="B58" s="34">
        <v>54</v>
      </c>
      <c r="C58" s="134" t="s">
        <v>132</v>
      </c>
      <c r="D58" s="134" t="s">
        <v>114</v>
      </c>
      <c r="E58" s="134" t="s">
        <v>133</v>
      </c>
      <c r="F58" s="133" t="s">
        <v>73</v>
      </c>
      <c r="G58" s="135">
        <v>40426</v>
      </c>
      <c r="H58" s="134"/>
      <c r="I58" s="133" t="s">
        <v>37</v>
      </c>
      <c r="J58" s="133" t="s">
        <v>37</v>
      </c>
      <c r="K58" s="134" t="s">
        <v>113</v>
      </c>
      <c r="L58" s="133" t="s">
        <v>36</v>
      </c>
      <c r="M58" s="138"/>
      <c r="N58" s="74"/>
    </row>
    <row r="59" spans="1:14" ht="17.25" customHeight="1">
      <c r="A59" s="33"/>
      <c r="B59" s="34">
        <v>55</v>
      </c>
      <c r="C59" s="134" t="s">
        <v>96</v>
      </c>
      <c r="D59" s="134" t="s">
        <v>185</v>
      </c>
      <c r="E59" s="134" t="s">
        <v>97</v>
      </c>
      <c r="F59" s="133" t="s">
        <v>243</v>
      </c>
      <c r="G59" s="135">
        <v>40791</v>
      </c>
      <c r="H59" s="134"/>
      <c r="I59" s="133" t="s">
        <v>37</v>
      </c>
      <c r="J59" s="133" t="s">
        <v>37</v>
      </c>
      <c r="K59" s="134" t="s">
        <v>113</v>
      </c>
      <c r="L59" s="133" t="s">
        <v>36</v>
      </c>
      <c r="M59" s="138"/>
      <c r="N59" s="74"/>
    </row>
    <row r="60" spans="1:14" ht="17.25" customHeight="1">
      <c r="A60" s="33"/>
      <c r="B60" s="34">
        <v>56</v>
      </c>
      <c r="C60" s="134" t="s">
        <v>79</v>
      </c>
      <c r="D60" s="134" t="s">
        <v>114</v>
      </c>
      <c r="E60" s="134" t="s">
        <v>133</v>
      </c>
      <c r="F60" s="133" t="s">
        <v>80</v>
      </c>
      <c r="G60" s="135">
        <v>40011</v>
      </c>
      <c r="H60" s="134"/>
      <c r="I60" s="133" t="s">
        <v>29</v>
      </c>
      <c r="J60" s="133" t="s">
        <v>37</v>
      </c>
      <c r="K60" s="134" t="s">
        <v>110</v>
      </c>
      <c r="L60" s="133" t="s">
        <v>36</v>
      </c>
      <c r="M60" s="138"/>
      <c r="N60" s="74"/>
    </row>
    <row r="61" spans="1:14" ht="17.25" customHeight="1">
      <c r="A61" s="33"/>
      <c r="B61" s="34">
        <v>57</v>
      </c>
      <c r="C61" s="134" t="s">
        <v>68</v>
      </c>
      <c r="D61" s="134" t="s">
        <v>136</v>
      </c>
      <c r="E61" s="134" t="s">
        <v>206</v>
      </c>
      <c r="F61" s="133" t="s">
        <v>244</v>
      </c>
      <c r="G61" s="135">
        <v>39873</v>
      </c>
      <c r="H61" s="134"/>
      <c r="I61" s="133" t="s">
        <v>37</v>
      </c>
      <c r="J61" s="133" t="s">
        <v>29</v>
      </c>
      <c r="K61" s="134" t="s">
        <v>120</v>
      </c>
      <c r="L61" s="133" t="s">
        <v>94</v>
      </c>
      <c r="M61" s="138">
        <v>6</v>
      </c>
      <c r="N61" s="74"/>
    </row>
    <row r="62" spans="1:14" ht="17.25" customHeight="1">
      <c r="A62" s="33"/>
      <c r="B62" s="34">
        <v>58</v>
      </c>
      <c r="C62" s="134" t="s">
        <v>245</v>
      </c>
      <c r="D62" s="134" t="s">
        <v>114</v>
      </c>
      <c r="E62" s="134" t="s">
        <v>169</v>
      </c>
      <c r="F62" s="133" t="s">
        <v>246</v>
      </c>
      <c r="G62" s="135">
        <v>40854</v>
      </c>
      <c r="H62" s="134"/>
      <c r="I62" s="133" t="s">
        <v>37</v>
      </c>
      <c r="J62" s="133" t="s">
        <v>37</v>
      </c>
      <c r="K62" s="134" t="s">
        <v>113</v>
      </c>
      <c r="L62" s="133" t="s">
        <v>94</v>
      </c>
      <c r="M62" s="138"/>
      <c r="N62" s="74"/>
    </row>
    <row r="63" spans="1:14" ht="17.25" customHeight="1">
      <c r="A63" s="33"/>
      <c r="B63" s="34">
        <v>59</v>
      </c>
      <c r="C63" s="134" t="s">
        <v>247</v>
      </c>
      <c r="D63" s="134" t="s">
        <v>100</v>
      </c>
      <c r="E63" s="134" t="s">
        <v>176</v>
      </c>
      <c r="F63" s="133" t="s">
        <v>248</v>
      </c>
      <c r="G63" s="135">
        <v>40397</v>
      </c>
      <c r="H63" s="134"/>
      <c r="I63" s="133" t="s">
        <v>29</v>
      </c>
      <c r="J63" s="133" t="s">
        <v>37</v>
      </c>
      <c r="K63" s="134" t="s">
        <v>110</v>
      </c>
      <c r="L63" s="133" t="s">
        <v>94</v>
      </c>
      <c r="M63" s="138"/>
      <c r="N63" s="74"/>
    </row>
    <row r="64" spans="1:14" ht="17.25" customHeight="1">
      <c r="A64" s="33"/>
      <c r="B64" s="34">
        <v>60</v>
      </c>
      <c r="C64" s="134" t="s">
        <v>70</v>
      </c>
      <c r="D64" s="134" t="s">
        <v>114</v>
      </c>
      <c r="E64" s="134" t="s">
        <v>249</v>
      </c>
      <c r="F64" s="133" t="s">
        <v>250</v>
      </c>
      <c r="G64" s="135">
        <v>39598</v>
      </c>
      <c r="H64" s="134"/>
      <c r="I64" s="133" t="s">
        <v>37</v>
      </c>
      <c r="J64" s="133" t="s">
        <v>37</v>
      </c>
      <c r="K64" s="134" t="s">
        <v>113</v>
      </c>
      <c r="L64" s="133" t="s">
        <v>94</v>
      </c>
      <c r="M64" s="138"/>
      <c r="N64" s="74"/>
    </row>
    <row r="65" spans="1:14" ht="17.25" customHeight="1">
      <c r="A65" s="33"/>
      <c r="B65" s="34">
        <v>61</v>
      </c>
      <c r="C65" s="134" t="s">
        <v>251</v>
      </c>
      <c r="D65" s="134" t="s">
        <v>252</v>
      </c>
      <c r="E65" s="134" t="s">
        <v>102</v>
      </c>
      <c r="F65" s="133" t="s">
        <v>253</v>
      </c>
      <c r="G65" s="135">
        <v>40374</v>
      </c>
      <c r="H65" s="134"/>
      <c r="I65" s="133" t="s">
        <v>37</v>
      </c>
      <c r="J65" s="133" t="s">
        <v>37</v>
      </c>
      <c r="K65" s="134" t="s">
        <v>113</v>
      </c>
      <c r="L65" s="133" t="s">
        <v>94</v>
      </c>
      <c r="M65" s="138"/>
      <c r="N65" s="74"/>
    </row>
    <row r="66" spans="1:14" ht="17.25" customHeight="1">
      <c r="A66" s="33"/>
      <c r="B66" s="34">
        <v>62</v>
      </c>
      <c r="C66" s="134" t="s">
        <v>95</v>
      </c>
      <c r="D66" s="134" t="s">
        <v>114</v>
      </c>
      <c r="E66" s="134" t="s">
        <v>249</v>
      </c>
      <c r="F66" s="133" t="s">
        <v>254</v>
      </c>
      <c r="G66" s="135">
        <v>40741</v>
      </c>
      <c r="H66" s="134"/>
      <c r="I66" s="133" t="s">
        <v>37</v>
      </c>
      <c r="J66" s="133" t="s">
        <v>37</v>
      </c>
      <c r="K66" s="134" t="s">
        <v>113</v>
      </c>
      <c r="L66" s="133" t="s">
        <v>94</v>
      </c>
      <c r="M66" s="138"/>
      <c r="N66" s="74"/>
    </row>
    <row r="67" spans="1:14" ht="17.25" customHeight="1">
      <c r="A67" s="33"/>
      <c r="B67" s="34">
        <v>63</v>
      </c>
      <c r="C67" s="134" t="s">
        <v>34</v>
      </c>
      <c r="D67" s="134" t="s">
        <v>130</v>
      </c>
      <c r="E67" s="134" t="s">
        <v>139</v>
      </c>
      <c r="F67" s="133" t="s">
        <v>77</v>
      </c>
      <c r="G67" s="135">
        <v>40343</v>
      </c>
      <c r="H67" s="134"/>
      <c r="I67" s="133" t="s">
        <v>37</v>
      </c>
      <c r="J67" s="133" t="s">
        <v>37</v>
      </c>
      <c r="K67" s="134" t="s">
        <v>113</v>
      </c>
      <c r="L67" s="133" t="s">
        <v>18</v>
      </c>
      <c r="M67" s="139">
        <v>16</v>
      </c>
      <c r="N67" s="74"/>
    </row>
    <row r="68" spans="1:14" ht="17.25" customHeight="1">
      <c r="A68" s="33"/>
      <c r="B68" s="34">
        <v>64</v>
      </c>
      <c r="C68" s="134" t="s">
        <v>257</v>
      </c>
      <c r="D68" s="134" t="s">
        <v>155</v>
      </c>
      <c r="E68" s="134" t="s">
        <v>258</v>
      </c>
      <c r="F68" s="133" t="s">
        <v>259</v>
      </c>
      <c r="G68" s="135">
        <v>40247</v>
      </c>
      <c r="H68" s="134"/>
      <c r="I68" s="133" t="s">
        <v>37</v>
      </c>
      <c r="J68" s="133" t="s">
        <v>37</v>
      </c>
      <c r="K68" s="134" t="s">
        <v>113</v>
      </c>
      <c r="L68" s="133" t="s">
        <v>18</v>
      </c>
      <c r="M68" s="140"/>
      <c r="N68" s="74"/>
    </row>
    <row r="69" spans="1:14" ht="17.25" customHeight="1">
      <c r="A69" s="33"/>
      <c r="B69" s="34">
        <v>65</v>
      </c>
      <c r="C69" s="134" t="s">
        <v>17</v>
      </c>
      <c r="D69" s="134" t="s">
        <v>100</v>
      </c>
      <c r="E69" s="134" t="s">
        <v>260</v>
      </c>
      <c r="F69" s="133" t="s">
        <v>261</v>
      </c>
      <c r="G69" s="135">
        <v>38364</v>
      </c>
      <c r="H69" s="134"/>
      <c r="I69" s="133" t="s">
        <v>37</v>
      </c>
      <c r="J69" s="133" t="s">
        <v>37</v>
      </c>
      <c r="K69" s="134" t="s">
        <v>113</v>
      </c>
      <c r="L69" s="133" t="s">
        <v>18</v>
      </c>
      <c r="M69" s="140"/>
      <c r="N69" s="74"/>
    </row>
    <row r="70" spans="1:14" ht="17.25" customHeight="1">
      <c r="A70" s="33"/>
      <c r="B70" s="34">
        <v>66</v>
      </c>
      <c r="C70" s="134" t="s">
        <v>262</v>
      </c>
      <c r="D70" s="134" t="s">
        <v>104</v>
      </c>
      <c r="E70" s="134" t="s">
        <v>263</v>
      </c>
      <c r="F70" s="133" t="s">
        <v>264</v>
      </c>
      <c r="G70" s="135">
        <v>41251</v>
      </c>
      <c r="H70" s="134"/>
      <c r="I70" s="133" t="s">
        <v>37</v>
      </c>
      <c r="J70" s="133" t="s">
        <v>29</v>
      </c>
      <c r="K70" s="134" t="s">
        <v>120</v>
      </c>
      <c r="L70" s="133" t="s">
        <v>18</v>
      </c>
      <c r="M70" s="140"/>
      <c r="N70" s="74"/>
    </row>
    <row r="71" spans="1:14" ht="17.25" customHeight="1">
      <c r="A71" s="33"/>
      <c r="B71" s="34">
        <v>67</v>
      </c>
      <c r="C71" s="134" t="s">
        <v>31</v>
      </c>
      <c r="D71" s="134" t="s">
        <v>114</v>
      </c>
      <c r="E71" s="134" t="s">
        <v>265</v>
      </c>
      <c r="F71" s="133" t="s">
        <v>266</v>
      </c>
      <c r="G71" s="135">
        <v>39376</v>
      </c>
      <c r="H71" s="134"/>
      <c r="I71" s="133" t="s">
        <v>37</v>
      </c>
      <c r="J71" s="133" t="s">
        <v>37</v>
      </c>
      <c r="K71" s="134" t="s">
        <v>113</v>
      </c>
      <c r="L71" s="133" t="s">
        <v>18</v>
      </c>
      <c r="M71" s="140"/>
      <c r="N71" s="74"/>
    </row>
    <row r="72" spans="1:14" ht="17.25" customHeight="1">
      <c r="A72" s="33"/>
      <c r="B72" s="34">
        <v>68</v>
      </c>
      <c r="C72" s="134" t="s">
        <v>33</v>
      </c>
      <c r="D72" s="134" t="s">
        <v>104</v>
      </c>
      <c r="E72" s="134" t="s">
        <v>267</v>
      </c>
      <c r="F72" s="133" t="s">
        <v>268</v>
      </c>
      <c r="G72" s="135">
        <v>39456</v>
      </c>
      <c r="H72" s="134"/>
      <c r="I72" s="133" t="s">
        <v>37</v>
      </c>
      <c r="J72" s="133" t="s">
        <v>29</v>
      </c>
      <c r="K72" s="134" t="s">
        <v>120</v>
      </c>
      <c r="L72" s="133" t="s">
        <v>18</v>
      </c>
      <c r="M72" s="140"/>
      <c r="N72" s="74"/>
    </row>
    <row r="73" spans="1:14" ht="17.25" customHeight="1">
      <c r="A73" s="33"/>
      <c r="B73" s="34">
        <v>69</v>
      </c>
      <c r="C73" s="134" t="s">
        <v>269</v>
      </c>
      <c r="D73" s="134" t="s">
        <v>74</v>
      </c>
      <c r="E73" s="134" t="s">
        <v>270</v>
      </c>
      <c r="F73" s="133" t="s">
        <v>271</v>
      </c>
      <c r="G73" s="135">
        <v>40557</v>
      </c>
      <c r="H73" s="134"/>
      <c r="I73" s="133" t="s">
        <v>37</v>
      </c>
      <c r="J73" s="133" t="s">
        <v>37</v>
      </c>
      <c r="K73" s="134" t="s">
        <v>113</v>
      </c>
      <c r="L73" s="133" t="s">
        <v>18</v>
      </c>
      <c r="M73" s="140"/>
      <c r="N73" s="137"/>
    </row>
    <row r="74" spans="1:14" ht="17.25" customHeight="1">
      <c r="A74" s="33"/>
      <c r="B74" s="34">
        <v>70</v>
      </c>
      <c r="C74" s="134" t="s">
        <v>78</v>
      </c>
      <c r="D74" s="134" t="s">
        <v>130</v>
      </c>
      <c r="E74" s="134" t="s">
        <v>139</v>
      </c>
      <c r="F74" s="133" t="s">
        <v>272</v>
      </c>
      <c r="G74" s="135">
        <v>40654</v>
      </c>
      <c r="H74" s="134"/>
      <c r="I74" s="133" t="s">
        <v>37</v>
      </c>
      <c r="J74" s="133" t="s">
        <v>37</v>
      </c>
      <c r="K74" s="134" t="s">
        <v>113</v>
      </c>
      <c r="L74" s="133" t="s">
        <v>18</v>
      </c>
      <c r="M74" s="140"/>
      <c r="N74" s="74"/>
    </row>
    <row r="75" spans="1:14" ht="17.25" customHeight="1">
      <c r="A75" s="33"/>
      <c r="B75" s="34">
        <v>71</v>
      </c>
      <c r="C75" s="134" t="s">
        <v>28</v>
      </c>
      <c r="D75" s="134" t="s">
        <v>104</v>
      </c>
      <c r="E75" s="134" t="s">
        <v>273</v>
      </c>
      <c r="F75" s="133" t="s">
        <v>274</v>
      </c>
      <c r="G75" s="135">
        <v>39982</v>
      </c>
      <c r="H75" s="134"/>
      <c r="I75" s="133" t="s">
        <v>37</v>
      </c>
      <c r="J75" s="133" t="s">
        <v>29</v>
      </c>
      <c r="K75" s="134" t="s">
        <v>120</v>
      </c>
      <c r="L75" s="133" t="s">
        <v>18</v>
      </c>
      <c r="M75" s="140"/>
      <c r="N75" s="74"/>
    </row>
    <row r="76" spans="1:14" ht="17.25" customHeight="1">
      <c r="A76" s="33"/>
      <c r="B76" s="34">
        <v>72</v>
      </c>
      <c r="C76" s="134" t="s">
        <v>88</v>
      </c>
      <c r="D76" s="134" t="s">
        <v>232</v>
      </c>
      <c r="E76" s="134" t="s">
        <v>118</v>
      </c>
      <c r="F76" s="133" t="s">
        <v>275</v>
      </c>
      <c r="G76" s="135">
        <v>39946</v>
      </c>
      <c r="H76" s="134"/>
      <c r="I76" s="133" t="s">
        <v>37</v>
      </c>
      <c r="J76" s="133" t="s">
        <v>29</v>
      </c>
      <c r="K76" s="134" t="s">
        <v>120</v>
      </c>
      <c r="L76" s="133" t="s">
        <v>18</v>
      </c>
      <c r="M76" s="140"/>
      <c r="N76" s="74"/>
    </row>
    <row r="77" spans="1:14" ht="17.25" customHeight="1">
      <c r="A77" s="33"/>
      <c r="B77" s="34">
        <v>73</v>
      </c>
      <c r="C77" s="134" t="s">
        <v>30</v>
      </c>
      <c r="D77" s="134" t="s">
        <v>178</v>
      </c>
      <c r="E77" s="134" t="s">
        <v>115</v>
      </c>
      <c r="F77" s="133" t="s">
        <v>276</v>
      </c>
      <c r="G77" s="135">
        <v>42164</v>
      </c>
      <c r="H77" s="134"/>
      <c r="I77" s="133" t="s">
        <v>37</v>
      </c>
      <c r="J77" s="133" t="s">
        <v>37</v>
      </c>
      <c r="K77" s="134" t="s">
        <v>113</v>
      </c>
      <c r="L77" s="133" t="s">
        <v>18</v>
      </c>
      <c r="M77" s="140"/>
      <c r="N77" s="74"/>
    </row>
    <row r="78" spans="1:14" ht="17.25" customHeight="1">
      <c r="A78" s="33"/>
      <c r="B78" s="34">
        <v>74</v>
      </c>
      <c r="C78" s="134" t="s">
        <v>34</v>
      </c>
      <c r="D78" s="134" t="s">
        <v>130</v>
      </c>
      <c r="E78" s="134" t="s">
        <v>179</v>
      </c>
      <c r="F78" s="133" t="s">
        <v>277</v>
      </c>
      <c r="G78" s="135">
        <v>41078</v>
      </c>
      <c r="H78" s="134"/>
      <c r="I78" s="133" t="s">
        <v>37</v>
      </c>
      <c r="J78" s="133" t="s">
        <v>37</v>
      </c>
      <c r="K78" s="134" t="s">
        <v>113</v>
      </c>
      <c r="L78" s="133" t="s">
        <v>18</v>
      </c>
      <c r="M78" s="140"/>
      <c r="N78" s="74"/>
    </row>
    <row r="79" spans="1:14" ht="17.25" customHeight="1">
      <c r="A79" s="33"/>
      <c r="B79" s="34">
        <v>75</v>
      </c>
      <c r="C79" s="134" t="s">
        <v>27</v>
      </c>
      <c r="D79" s="134" t="s">
        <v>185</v>
      </c>
      <c r="E79" s="134" t="s">
        <v>278</v>
      </c>
      <c r="F79" s="133" t="s">
        <v>279</v>
      </c>
      <c r="G79" s="135">
        <v>40306</v>
      </c>
      <c r="H79" s="134"/>
      <c r="I79" s="133" t="s">
        <v>37</v>
      </c>
      <c r="J79" s="133" t="s">
        <v>37</v>
      </c>
      <c r="K79" s="134" t="s">
        <v>113</v>
      </c>
      <c r="L79" s="133" t="s">
        <v>18</v>
      </c>
      <c r="M79" s="140"/>
      <c r="N79" s="74"/>
    </row>
    <row r="80" spans="1:14" ht="17.25" customHeight="1">
      <c r="A80" s="33"/>
      <c r="B80" s="34">
        <v>76</v>
      </c>
      <c r="C80" s="134" t="s">
        <v>76</v>
      </c>
      <c r="D80" s="134" t="s">
        <v>104</v>
      </c>
      <c r="E80" s="134" t="s">
        <v>280</v>
      </c>
      <c r="F80" s="133" t="s">
        <v>281</v>
      </c>
      <c r="G80" s="135">
        <v>40035</v>
      </c>
      <c r="H80" s="134"/>
      <c r="I80" s="133" t="s">
        <v>37</v>
      </c>
      <c r="J80" s="133" t="s">
        <v>37</v>
      </c>
      <c r="K80" s="134" t="s">
        <v>113</v>
      </c>
      <c r="L80" s="133" t="s">
        <v>18</v>
      </c>
      <c r="M80" s="140"/>
      <c r="N80" s="74"/>
    </row>
    <row r="81" spans="1:14" ht="17.25" customHeight="1">
      <c r="A81" s="33"/>
      <c r="B81" s="34">
        <v>77</v>
      </c>
      <c r="C81" s="134" t="s">
        <v>23</v>
      </c>
      <c r="D81" s="134" t="s">
        <v>114</v>
      </c>
      <c r="E81" s="134" t="s">
        <v>282</v>
      </c>
      <c r="F81" s="133" t="s">
        <v>283</v>
      </c>
      <c r="G81" s="135">
        <v>38596</v>
      </c>
      <c r="H81" s="134"/>
      <c r="I81" s="133" t="s">
        <v>37</v>
      </c>
      <c r="J81" s="133" t="s">
        <v>37</v>
      </c>
      <c r="K81" s="134" t="s">
        <v>113</v>
      </c>
      <c r="L81" s="133" t="s">
        <v>18</v>
      </c>
      <c r="M81" s="140"/>
      <c r="N81" s="74"/>
    </row>
    <row r="82" spans="1:14" ht="17.25" customHeight="1">
      <c r="A82" s="33"/>
      <c r="B82" s="34">
        <v>78</v>
      </c>
      <c r="C82" s="134" t="s">
        <v>38</v>
      </c>
      <c r="D82" s="134" t="s">
        <v>284</v>
      </c>
      <c r="E82" s="134" t="s">
        <v>187</v>
      </c>
      <c r="F82" s="133" t="s">
        <v>285</v>
      </c>
      <c r="G82" s="135">
        <v>39499</v>
      </c>
      <c r="H82" s="134"/>
      <c r="I82" s="133" t="s">
        <v>37</v>
      </c>
      <c r="J82" s="133" t="s">
        <v>37</v>
      </c>
      <c r="K82" s="134" t="s">
        <v>113</v>
      </c>
      <c r="L82" s="133" t="s">
        <v>18</v>
      </c>
      <c r="M82" s="141"/>
      <c r="N82" s="74"/>
    </row>
    <row r="83" spans="1:14" ht="17.25" customHeight="1">
      <c r="A83" s="33"/>
      <c r="B83" s="34">
        <v>79</v>
      </c>
      <c r="C83" s="134" t="s">
        <v>286</v>
      </c>
      <c r="D83" s="134" t="s">
        <v>287</v>
      </c>
      <c r="E83" s="134" t="s">
        <v>288</v>
      </c>
      <c r="F83" s="133" t="s">
        <v>289</v>
      </c>
      <c r="G83" s="135">
        <v>40128</v>
      </c>
      <c r="H83" s="134"/>
      <c r="I83" s="133" t="s">
        <v>29</v>
      </c>
      <c r="J83" s="133" t="s">
        <v>37</v>
      </c>
      <c r="K83" s="134" t="s">
        <v>110</v>
      </c>
      <c r="L83" s="133" t="s">
        <v>24</v>
      </c>
      <c r="M83" s="139">
        <v>4</v>
      </c>
      <c r="N83" s="74"/>
    </row>
    <row r="84" spans="1:14" ht="17.25" customHeight="1">
      <c r="A84" s="33"/>
      <c r="B84" s="34">
        <v>80</v>
      </c>
      <c r="C84" s="134" t="s">
        <v>21</v>
      </c>
      <c r="D84" s="134" t="s">
        <v>152</v>
      </c>
      <c r="E84" s="134" t="s">
        <v>153</v>
      </c>
      <c r="F84" s="133" t="s">
        <v>290</v>
      </c>
      <c r="G84" s="135">
        <v>40253</v>
      </c>
      <c r="H84" s="134"/>
      <c r="I84" s="133" t="s">
        <v>37</v>
      </c>
      <c r="J84" s="133" t="s">
        <v>29</v>
      </c>
      <c r="K84" s="134" t="s">
        <v>120</v>
      </c>
      <c r="L84" s="133" t="s">
        <v>24</v>
      </c>
      <c r="M84" s="140"/>
      <c r="N84" s="74"/>
    </row>
    <row r="85" spans="1:14" ht="17.25" customHeight="1">
      <c r="A85" s="33"/>
      <c r="B85" s="34">
        <v>81</v>
      </c>
      <c r="C85" s="134" t="s">
        <v>291</v>
      </c>
      <c r="D85" s="136"/>
      <c r="E85" s="134" t="s">
        <v>35</v>
      </c>
      <c r="F85" s="133" t="s">
        <v>292</v>
      </c>
      <c r="G85" s="135">
        <v>40979</v>
      </c>
      <c r="H85" s="134"/>
      <c r="I85" s="133" t="s">
        <v>37</v>
      </c>
      <c r="J85" s="133" t="s">
        <v>37</v>
      </c>
      <c r="K85" s="134" t="s">
        <v>113</v>
      </c>
      <c r="L85" s="133" t="s">
        <v>24</v>
      </c>
      <c r="M85" s="140"/>
      <c r="N85" s="74"/>
    </row>
    <row r="86" spans="1:14" ht="17.25" customHeight="1">
      <c r="A86" s="33"/>
      <c r="B86" s="34">
        <v>82</v>
      </c>
      <c r="C86" s="134" t="s">
        <v>245</v>
      </c>
      <c r="D86" s="134" t="s">
        <v>114</v>
      </c>
      <c r="E86" s="134" t="s">
        <v>293</v>
      </c>
      <c r="F86" s="133" t="s">
        <v>294</v>
      </c>
      <c r="G86" s="135">
        <v>40073</v>
      </c>
      <c r="H86" s="134"/>
      <c r="I86" s="133" t="s">
        <v>37</v>
      </c>
      <c r="J86" s="133" t="s">
        <v>37</v>
      </c>
      <c r="K86" s="134" t="s">
        <v>113</v>
      </c>
      <c r="L86" s="133" t="s">
        <v>24</v>
      </c>
      <c r="M86" s="141"/>
      <c r="N86" s="74"/>
    </row>
    <row r="87" spans="1:14" ht="17.25" customHeight="1">
      <c r="A87" s="33"/>
      <c r="B87" s="34">
        <v>83</v>
      </c>
      <c r="C87" s="134" t="s">
        <v>107</v>
      </c>
      <c r="D87" s="134" t="s">
        <v>100</v>
      </c>
      <c r="E87" s="134" t="s">
        <v>255</v>
      </c>
      <c r="F87" s="133" t="s">
        <v>256</v>
      </c>
      <c r="G87" s="135">
        <v>40326</v>
      </c>
      <c r="H87" s="134"/>
      <c r="I87" s="133" t="s">
        <v>29</v>
      </c>
      <c r="J87" s="133" t="s">
        <v>37</v>
      </c>
      <c r="K87" s="134" t="s">
        <v>110</v>
      </c>
      <c r="L87" s="133" t="s">
        <v>25</v>
      </c>
      <c r="M87" s="139">
        <v>11</v>
      </c>
      <c r="N87" s="74"/>
    </row>
    <row r="88" spans="1:14" ht="17.25" customHeight="1">
      <c r="A88" s="33"/>
      <c r="B88" s="34">
        <v>84</v>
      </c>
      <c r="C88" s="134" t="s">
        <v>199</v>
      </c>
      <c r="D88" s="134" t="s">
        <v>200</v>
      </c>
      <c r="E88" s="134" t="s">
        <v>159</v>
      </c>
      <c r="F88" s="133" t="s">
        <v>295</v>
      </c>
      <c r="G88" s="135">
        <v>39923</v>
      </c>
      <c r="H88" s="134"/>
      <c r="I88" s="133" t="s">
        <v>37</v>
      </c>
      <c r="J88" s="133" t="s">
        <v>37</v>
      </c>
      <c r="K88" s="134" t="s">
        <v>113</v>
      </c>
      <c r="L88" s="133" t="s">
        <v>25</v>
      </c>
      <c r="M88" s="140"/>
      <c r="N88" s="74"/>
    </row>
    <row r="89" spans="1:14" ht="17.25" customHeight="1">
      <c r="A89" s="33"/>
      <c r="B89" s="34">
        <v>85</v>
      </c>
      <c r="C89" s="134" t="s">
        <v>296</v>
      </c>
      <c r="D89" s="134" t="s">
        <v>185</v>
      </c>
      <c r="E89" s="134" t="s">
        <v>297</v>
      </c>
      <c r="F89" s="133" t="s">
        <v>298</v>
      </c>
      <c r="G89" s="135">
        <v>40979</v>
      </c>
      <c r="H89" s="134"/>
      <c r="I89" s="133" t="s">
        <v>37</v>
      </c>
      <c r="J89" s="133" t="s">
        <v>29</v>
      </c>
      <c r="K89" s="134" t="s">
        <v>120</v>
      </c>
      <c r="L89" s="133" t="s">
        <v>25</v>
      </c>
      <c r="M89" s="140"/>
      <c r="N89" s="74"/>
    </row>
    <row r="90" spans="1:14" ht="17.25" customHeight="1">
      <c r="A90" s="33"/>
      <c r="B90" s="34">
        <v>86</v>
      </c>
      <c r="C90" s="134" t="s">
        <v>89</v>
      </c>
      <c r="D90" s="134" t="s">
        <v>191</v>
      </c>
      <c r="E90" s="134" t="s">
        <v>192</v>
      </c>
      <c r="F90" s="133" t="s">
        <v>299</v>
      </c>
      <c r="G90" s="135">
        <v>38844</v>
      </c>
      <c r="H90" s="134"/>
      <c r="I90" s="133" t="s">
        <v>37</v>
      </c>
      <c r="J90" s="133" t="s">
        <v>29</v>
      </c>
      <c r="K90" s="134" t="s">
        <v>120</v>
      </c>
      <c r="L90" s="133" t="s">
        <v>25</v>
      </c>
      <c r="M90" s="140"/>
      <c r="N90" s="74"/>
    </row>
    <row r="91" spans="1:14" ht="17.25" customHeight="1">
      <c r="A91" s="33"/>
      <c r="B91" s="34">
        <v>87</v>
      </c>
      <c r="C91" s="134" t="s">
        <v>300</v>
      </c>
      <c r="D91" s="134" t="s">
        <v>74</v>
      </c>
      <c r="E91" s="134" t="s">
        <v>301</v>
      </c>
      <c r="F91" s="133" t="s">
        <v>302</v>
      </c>
      <c r="G91" s="135">
        <v>41270</v>
      </c>
      <c r="H91" s="134"/>
      <c r="I91" s="133" t="s">
        <v>37</v>
      </c>
      <c r="J91" s="133" t="s">
        <v>37</v>
      </c>
      <c r="K91" s="134" t="s">
        <v>113</v>
      </c>
      <c r="L91" s="133" t="s">
        <v>25</v>
      </c>
      <c r="M91" s="140"/>
      <c r="N91" s="137"/>
    </row>
    <row r="92" spans="1:14" ht="17.25" customHeight="1">
      <c r="A92" s="33"/>
      <c r="B92" s="34">
        <v>88</v>
      </c>
      <c r="C92" s="134" t="s">
        <v>32</v>
      </c>
      <c r="D92" s="134" t="s">
        <v>136</v>
      </c>
      <c r="E92" s="134" t="s">
        <v>176</v>
      </c>
      <c r="F92" s="133" t="s">
        <v>303</v>
      </c>
      <c r="G92" s="135">
        <v>39742</v>
      </c>
      <c r="H92" s="134"/>
      <c r="I92" s="133" t="s">
        <v>37</v>
      </c>
      <c r="J92" s="133" t="s">
        <v>37</v>
      </c>
      <c r="K92" s="134" t="s">
        <v>113</v>
      </c>
      <c r="L92" s="133" t="s">
        <v>25</v>
      </c>
      <c r="M92" s="140"/>
      <c r="N92" s="74"/>
    </row>
    <row r="93" spans="1:14" ht="17.25" customHeight="1">
      <c r="A93" s="33"/>
      <c r="B93" s="34">
        <v>89</v>
      </c>
      <c r="C93" s="134" t="s">
        <v>304</v>
      </c>
      <c r="D93" s="134" t="s">
        <v>175</v>
      </c>
      <c r="E93" s="134" t="s">
        <v>305</v>
      </c>
      <c r="F93" s="133" t="s">
        <v>306</v>
      </c>
      <c r="G93" s="135">
        <v>40433</v>
      </c>
      <c r="H93" s="134"/>
      <c r="I93" s="133" t="s">
        <v>37</v>
      </c>
      <c r="J93" s="133" t="s">
        <v>37</v>
      </c>
      <c r="K93" s="134" t="s">
        <v>113</v>
      </c>
      <c r="L93" s="133" t="s">
        <v>25</v>
      </c>
      <c r="M93" s="140"/>
      <c r="N93" s="74"/>
    </row>
    <row r="94" spans="1:14" ht="17.25" customHeight="1">
      <c r="A94" s="33"/>
      <c r="B94" s="34">
        <v>90</v>
      </c>
      <c r="C94" s="134" t="s">
        <v>38</v>
      </c>
      <c r="D94" s="134" t="s">
        <v>284</v>
      </c>
      <c r="E94" s="134" t="s">
        <v>267</v>
      </c>
      <c r="F94" s="133" t="s">
        <v>307</v>
      </c>
      <c r="G94" s="135">
        <v>39880</v>
      </c>
      <c r="H94" s="134"/>
      <c r="I94" s="133" t="s">
        <v>37</v>
      </c>
      <c r="J94" s="133" t="s">
        <v>37</v>
      </c>
      <c r="K94" s="134" t="s">
        <v>113</v>
      </c>
      <c r="L94" s="133" t="s">
        <v>25</v>
      </c>
      <c r="M94" s="140"/>
      <c r="N94" s="74"/>
    </row>
    <row r="95" spans="1:14" ht="17.25" customHeight="1">
      <c r="A95" s="33"/>
      <c r="B95" s="34">
        <v>91</v>
      </c>
      <c r="C95" s="134" t="s">
        <v>71</v>
      </c>
      <c r="D95" s="134" t="s">
        <v>114</v>
      </c>
      <c r="E95" s="134" t="s">
        <v>133</v>
      </c>
      <c r="F95" s="133" t="s">
        <v>72</v>
      </c>
      <c r="G95" s="135">
        <v>38480</v>
      </c>
      <c r="H95" s="134"/>
      <c r="I95" s="133" t="s">
        <v>37</v>
      </c>
      <c r="J95" s="133" t="s">
        <v>37</v>
      </c>
      <c r="K95" s="134" t="s">
        <v>113</v>
      </c>
      <c r="L95" s="133" t="s">
        <v>25</v>
      </c>
      <c r="M95" s="140"/>
      <c r="N95" s="74"/>
    </row>
    <row r="96" spans="1:14" ht="17.25" customHeight="1">
      <c r="A96" s="33"/>
      <c r="B96" s="34">
        <v>92</v>
      </c>
      <c r="C96" s="134" t="s">
        <v>86</v>
      </c>
      <c r="D96" s="134" t="s">
        <v>100</v>
      </c>
      <c r="E96" s="134" t="s">
        <v>153</v>
      </c>
      <c r="F96" s="133" t="s">
        <v>308</v>
      </c>
      <c r="G96" s="135">
        <v>40933</v>
      </c>
      <c r="H96" s="134"/>
      <c r="I96" s="133" t="s">
        <v>37</v>
      </c>
      <c r="J96" s="133" t="s">
        <v>37</v>
      </c>
      <c r="K96" s="134" t="s">
        <v>113</v>
      </c>
      <c r="L96" s="133" t="s">
        <v>25</v>
      </c>
      <c r="M96" s="140"/>
      <c r="N96" s="74"/>
    </row>
    <row r="97" spans="1:14" ht="17.25" customHeight="1">
      <c r="A97" s="33"/>
      <c r="B97" s="34">
        <v>93</v>
      </c>
      <c r="C97" s="134" t="s">
        <v>85</v>
      </c>
      <c r="D97" s="134" t="s">
        <v>309</v>
      </c>
      <c r="E97" s="134" t="s">
        <v>310</v>
      </c>
      <c r="F97" s="133" t="s">
        <v>311</v>
      </c>
      <c r="G97" s="135">
        <v>40932</v>
      </c>
      <c r="H97" s="134"/>
      <c r="I97" s="133" t="s">
        <v>37</v>
      </c>
      <c r="J97" s="133" t="s">
        <v>37</v>
      </c>
      <c r="K97" s="134" t="s">
        <v>113</v>
      </c>
      <c r="L97" s="133" t="s">
        <v>25</v>
      </c>
      <c r="M97" s="141"/>
      <c r="N97" s="74"/>
    </row>
    <row r="98" spans="1:14" ht="17.25" customHeight="1">
      <c r="A98" s="33"/>
      <c r="B98" s="34"/>
      <c r="C98" s="35"/>
      <c r="D98" s="36"/>
      <c r="E98" s="35"/>
      <c r="F98" s="35"/>
      <c r="G98" s="37"/>
      <c r="H98" s="46"/>
      <c r="I98" s="46">
        <v>85</v>
      </c>
      <c r="J98" s="46">
        <v>70</v>
      </c>
      <c r="K98" s="46"/>
      <c r="L98" s="38"/>
      <c r="M98" s="125"/>
      <c r="N98" s="74"/>
    </row>
    <row r="100" ht="17.25" customHeight="1">
      <c r="C100" s="97"/>
    </row>
    <row r="101" spans="3:14" ht="17.25" customHeight="1">
      <c r="C101" s="97"/>
      <c r="D101" s="97"/>
      <c r="F101" s="97"/>
      <c r="G101" s="97"/>
      <c r="K101" s="7"/>
      <c r="L101" s="21"/>
      <c r="M101" s="7"/>
      <c r="N101" s="7"/>
    </row>
    <row r="102" spans="3:14" ht="17.25" customHeight="1">
      <c r="C102" s="97"/>
      <c r="D102" s="97"/>
      <c r="F102" s="97"/>
      <c r="G102" s="97"/>
      <c r="K102" s="7"/>
      <c r="L102" s="21"/>
      <c r="M102" s="7"/>
      <c r="N102" s="7"/>
    </row>
    <row r="103" spans="3:14" ht="17.25" customHeight="1">
      <c r="C103" s="98"/>
      <c r="D103" s="97"/>
      <c r="F103" s="98"/>
      <c r="G103" s="97"/>
      <c r="K103" s="7"/>
      <c r="L103" s="21"/>
      <c r="M103" s="7"/>
      <c r="N103" s="7"/>
    </row>
    <row r="104" spans="2:14" ht="17.25" customHeight="1">
      <c r="B104" s="99"/>
      <c r="C104" s="100"/>
      <c r="E104" s="99"/>
      <c r="F104" s="100"/>
      <c r="G104" s="7"/>
      <c r="K104" s="7"/>
      <c r="L104" s="21"/>
      <c r="M104" s="7"/>
      <c r="N104" s="7"/>
    </row>
    <row r="105" spans="3:14" ht="11.25" customHeight="1">
      <c r="C105" s="15"/>
      <c r="F105" s="100"/>
      <c r="G105" s="7"/>
      <c r="K105" s="7"/>
      <c r="L105" s="21"/>
      <c r="M105" s="7"/>
      <c r="N105" s="7"/>
    </row>
    <row r="106" spans="2:14" ht="10.5">
      <c r="B106" s="101"/>
      <c r="C106" s="102"/>
      <c r="N106" s="7"/>
    </row>
    <row r="107" spans="2:14" ht="10.5">
      <c r="B107" s="103"/>
      <c r="C107" s="102"/>
      <c r="F107" s="102"/>
      <c r="G107" s="7"/>
      <c r="K107" s="7"/>
      <c r="L107" s="21"/>
      <c r="M107" s="7"/>
      <c r="N107" s="7"/>
    </row>
    <row r="108" spans="2:14" ht="10.5">
      <c r="B108" s="103"/>
      <c r="C108" s="104"/>
      <c r="F108" s="104"/>
      <c r="G108" s="7"/>
      <c r="K108" s="7"/>
      <c r="L108" s="21"/>
      <c r="M108" s="7"/>
      <c r="N108" s="7"/>
    </row>
    <row r="109" spans="2:14" ht="10.5">
      <c r="B109" s="103"/>
      <c r="C109" s="104"/>
      <c r="F109" s="104"/>
      <c r="G109" s="7"/>
      <c r="K109" s="7"/>
      <c r="L109" s="21"/>
      <c r="M109" s="7"/>
      <c r="N109" s="7"/>
    </row>
    <row r="110" spans="2:14" ht="10.5">
      <c r="B110" s="101"/>
      <c r="C110" s="102"/>
      <c r="E110" s="100"/>
      <c r="F110" s="102"/>
      <c r="G110" s="7"/>
      <c r="K110" s="7"/>
      <c r="L110" s="21"/>
      <c r="M110" s="7"/>
      <c r="N110" s="7"/>
    </row>
    <row r="111" spans="2:14" ht="10.5">
      <c r="B111" s="103"/>
      <c r="C111" s="104"/>
      <c r="F111" s="104"/>
      <c r="G111" s="7"/>
      <c r="K111" s="7"/>
      <c r="L111" s="21"/>
      <c r="M111" s="7"/>
      <c r="N111" s="7"/>
    </row>
    <row r="112" spans="2:14" ht="10.5">
      <c r="B112" s="103"/>
      <c r="C112" s="104"/>
      <c r="E112" s="15"/>
      <c r="F112" s="104"/>
      <c r="G112" s="7"/>
      <c r="K112" s="7"/>
      <c r="L112" s="21"/>
      <c r="M112" s="7"/>
      <c r="N112" s="7"/>
    </row>
    <row r="113" spans="2:14" ht="10.5">
      <c r="B113" s="101"/>
      <c r="C113" s="102"/>
      <c r="K113" s="7"/>
      <c r="L113" s="21"/>
      <c r="M113" s="7"/>
      <c r="N113" s="7"/>
    </row>
    <row r="114" spans="2:14" ht="10.5">
      <c r="B114" s="103"/>
      <c r="C114" s="104"/>
      <c r="E114" s="15"/>
      <c r="F114" s="102"/>
      <c r="G114" s="7"/>
      <c r="K114" s="7"/>
      <c r="L114" s="21"/>
      <c r="M114" s="7"/>
      <c r="N114" s="7"/>
    </row>
    <row r="115" spans="2:14" ht="10.5">
      <c r="B115" s="103"/>
      <c r="C115" s="104"/>
      <c r="E115" s="15"/>
      <c r="F115" s="104"/>
      <c r="G115" s="7"/>
      <c r="K115" s="7"/>
      <c r="L115" s="21"/>
      <c r="M115" s="7"/>
      <c r="N115" s="7"/>
    </row>
    <row r="116" spans="2:14" ht="10.5">
      <c r="B116" s="101"/>
      <c r="C116" s="102"/>
      <c r="E116" s="105"/>
      <c r="F116" s="102"/>
      <c r="G116" s="7"/>
      <c r="K116" s="7"/>
      <c r="L116" s="21"/>
      <c r="M116" s="7"/>
      <c r="N116" s="7"/>
    </row>
    <row r="117" spans="2:14" ht="10.5">
      <c r="B117" s="103"/>
      <c r="C117" s="104"/>
      <c r="E117" s="105"/>
      <c r="F117" s="104"/>
      <c r="H117" s="106"/>
      <c r="K117" s="7"/>
      <c r="L117" s="21"/>
      <c r="M117" s="7"/>
      <c r="N117" s="7"/>
    </row>
    <row r="118" spans="2:14" ht="10.5">
      <c r="B118" s="101"/>
      <c r="C118" s="102"/>
      <c r="E118" s="100"/>
      <c r="F118" s="102"/>
      <c r="G118" s="7"/>
      <c r="H118" s="106"/>
      <c r="K118" s="7"/>
      <c r="L118" s="21"/>
      <c r="M118" s="7"/>
      <c r="N118" s="7"/>
    </row>
    <row r="119" spans="2:14" ht="10.5">
      <c r="B119" s="103"/>
      <c r="C119" s="102"/>
      <c r="F119" s="104"/>
      <c r="G119" s="7"/>
      <c r="K119" s="7"/>
      <c r="L119" s="21"/>
      <c r="M119" s="7"/>
      <c r="N119" s="7"/>
    </row>
    <row r="120" spans="2:14" ht="10.5">
      <c r="B120" s="101"/>
      <c r="C120" s="102"/>
      <c r="F120" s="102"/>
      <c r="G120" s="7"/>
      <c r="K120" s="7"/>
      <c r="L120" s="21"/>
      <c r="M120" s="7"/>
      <c r="N120" s="7"/>
    </row>
    <row r="121" spans="2:14" ht="10.5">
      <c r="B121" s="103"/>
      <c r="C121" s="104"/>
      <c r="E121" s="15"/>
      <c r="F121" s="104"/>
      <c r="G121" s="7"/>
      <c r="K121" s="7"/>
      <c r="L121" s="21"/>
      <c r="M121" s="7"/>
      <c r="N121" s="7"/>
    </row>
    <row r="122" spans="2:14" ht="10.5">
      <c r="B122" s="103"/>
      <c r="C122" s="104"/>
      <c r="E122" s="105"/>
      <c r="F122" s="104"/>
      <c r="G122" s="7"/>
      <c r="K122" s="7"/>
      <c r="L122" s="21"/>
      <c r="M122" s="7"/>
      <c r="N122" s="7"/>
    </row>
    <row r="123" spans="2:14" ht="10.5">
      <c r="B123" s="103"/>
      <c r="C123" s="104"/>
      <c r="E123" s="105"/>
      <c r="F123" s="104"/>
      <c r="G123" s="7"/>
      <c r="H123" s="106"/>
      <c r="K123" s="7"/>
      <c r="L123" s="21"/>
      <c r="M123" s="7"/>
      <c r="N123" s="7"/>
    </row>
    <row r="124" spans="2:14" ht="10.5">
      <c r="B124" s="101"/>
      <c r="C124" s="102"/>
      <c r="E124" s="100"/>
      <c r="F124" s="102"/>
      <c r="G124" s="7"/>
      <c r="H124" s="106"/>
      <c r="K124" s="7"/>
      <c r="L124" s="21"/>
      <c r="M124" s="7"/>
      <c r="N124" s="7"/>
    </row>
    <row r="125" spans="2:14" ht="10.5">
      <c r="B125" s="103"/>
      <c r="C125" s="104"/>
      <c r="E125" s="105"/>
      <c r="F125" s="104"/>
      <c r="G125" s="7"/>
      <c r="K125" s="7"/>
      <c r="L125" s="21"/>
      <c r="M125" s="7"/>
      <c r="N125" s="7"/>
    </row>
    <row r="126" spans="2:14" ht="10.5">
      <c r="B126" s="103"/>
      <c r="C126" s="104"/>
      <c r="E126" s="105"/>
      <c r="F126" s="107"/>
      <c r="G126" s="9"/>
      <c r="H126" s="106"/>
      <c r="K126" s="7"/>
      <c r="L126" s="21"/>
      <c r="M126" s="7"/>
      <c r="N126" s="7"/>
    </row>
    <row r="127" spans="2:14" ht="10.5">
      <c r="B127" s="103"/>
      <c r="C127" s="104"/>
      <c r="E127" s="105"/>
      <c r="G127" s="7"/>
      <c r="H127" s="106"/>
      <c r="K127" s="7"/>
      <c r="L127" s="21"/>
      <c r="M127" s="7"/>
      <c r="N127" s="7"/>
    </row>
    <row r="128" spans="2:14" ht="10.5">
      <c r="B128" s="103"/>
      <c r="C128" s="104"/>
      <c r="E128" s="105"/>
      <c r="F128" s="107"/>
      <c r="G128" s="108"/>
      <c r="H128" s="106"/>
      <c r="K128" s="7"/>
      <c r="L128" s="21"/>
      <c r="M128" s="7"/>
      <c r="N128" s="7"/>
    </row>
  </sheetData>
  <sheetProtection/>
  <autoFilter ref="B3:M97"/>
  <mergeCells count="12">
    <mergeCell ref="M67:M82"/>
    <mergeCell ref="M83:M86"/>
    <mergeCell ref="M47:M52"/>
    <mergeCell ref="M53:M60"/>
    <mergeCell ref="M87:M97"/>
    <mergeCell ref="M5:M15"/>
    <mergeCell ref="M16:M19"/>
    <mergeCell ref="M20:M24"/>
    <mergeCell ref="M25:M35"/>
    <mergeCell ref="M36:M38"/>
    <mergeCell ref="M39:M46"/>
    <mergeCell ref="M61:M66"/>
  </mergeCells>
  <printOptions/>
  <pageMargins left="0.5905511811023623" right="0.2755905511811024" top="0.3937007874015748" bottom="0.4724409448818898" header="0.5905511811023623" footer="0.5118110236220472"/>
  <pageSetup fitToHeight="2" fitToWidth="1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1" sqref="C1:D1"/>
    </sheetView>
  </sheetViews>
  <sheetFormatPr defaultColWidth="9.140625" defaultRowHeight="12.75"/>
  <cols>
    <col min="1" max="1" width="4.5742187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8515625" style="3" customWidth="1"/>
    <col min="6" max="6" width="8.8515625" style="3" customWidth="1"/>
    <col min="7" max="7" width="7.7109375" style="3" customWidth="1"/>
    <col min="8" max="8" width="8.7109375" style="3" customWidth="1"/>
    <col min="9" max="9" width="7.7109375" style="3" customWidth="1"/>
    <col min="10" max="10" width="6.574218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7109375" style="3" customWidth="1"/>
    <col min="18" max="18" width="9.7109375" style="2" customWidth="1"/>
    <col min="19" max="19" width="6.57421875" style="2" customWidth="1"/>
    <col min="20" max="16384" width="9.140625" style="2" customWidth="1"/>
  </cols>
  <sheetData>
    <row r="1" spans="3:17" ht="24.75">
      <c r="C1" s="4" t="s">
        <v>0</v>
      </c>
      <c r="D1" s="114" t="s">
        <v>320</v>
      </c>
      <c r="E1" s="5"/>
      <c r="K1" s="6"/>
      <c r="L1" s="6"/>
      <c r="M1" s="6"/>
      <c r="O1" s="6" t="str">
        <f>List!G1</f>
        <v>Judge: Anders Virtanen (Finland)</v>
      </c>
      <c r="P1" s="8"/>
      <c r="Q1" s="8"/>
    </row>
    <row r="2" spans="2:16" ht="13.5" customHeight="1">
      <c r="B2" s="8"/>
      <c r="C2" s="11" t="s">
        <v>9</v>
      </c>
      <c r="D2" s="7"/>
      <c r="E2" s="12" t="s">
        <v>326</v>
      </c>
      <c r="F2" s="13"/>
      <c r="G2" s="14"/>
      <c r="H2" s="14"/>
      <c r="I2" s="14"/>
      <c r="K2" s="54" t="s">
        <v>325</v>
      </c>
      <c r="L2" s="55"/>
      <c r="M2" s="40"/>
      <c r="N2" s="40"/>
      <c r="O2" s="40"/>
      <c r="P2" s="2"/>
    </row>
    <row r="3" spans="1:17" s="7" customFormat="1" ht="13.5" customHeight="1">
      <c r="A3" s="8"/>
      <c r="B3" s="8"/>
      <c r="C3" s="11"/>
      <c r="E3" s="62" t="s">
        <v>41</v>
      </c>
      <c r="F3" s="75">
        <v>173</v>
      </c>
      <c r="G3" s="63" t="s">
        <v>42</v>
      </c>
      <c r="H3" s="76">
        <v>3.2</v>
      </c>
      <c r="I3" s="64" t="s">
        <v>6</v>
      </c>
      <c r="J3" s="9"/>
      <c r="K3" s="62" t="s">
        <v>41</v>
      </c>
      <c r="L3" s="75">
        <v>164</v>
      </c>
      <c r="M3" s="63" t="s">
        <v>42</v>
      </c>
      <c r="N3" s="76">
        <v>3.2</v>
      </c>
      <c r="O3" s="64" t="s">
        <v>6</v>
      </c>
      <c r="Q3" s="9"/>
    </row>
    <row r="4" spans="1:19" s="7" customFormat="1" ht="14.25" customHeight="1">
      <c r="A4" s="8"/>
      <c r="B4" s="52"/>
      <c r="C4" s="145"/>
      <c r="D4" s="145"/>
      <c r="E4" s="65"/>
      <c r="F4" s="66" t="s">
        <v>43</v>
      </c>
      <c r="G4" s="67">
        <v>54</v>
      </c>
      <c r="H4" s="66" t="s">
        <v>44</v>
      </c>
      <c r="I4" s="68">
        <v>100</v>
      </c>
      <c r="J4" s="53"/>
      <c r="K4" s="65"/>
      <c r="L4" s="66" t="s">
        <v>43</v>
      </c>
      <c r="M4" s="67">
        <v>51</v>
      </c>
      <c r="N4" s="66" t="s">
        <v>45</v>
      </c>
      <c r="O4" s="68">
        <v>100</v>
      </c>
      <c r="Q4" s="142" t="s">
        <v>65</v>
      </c>
      <c r="R4" s="143"/>
      <c r="S4" s="144"/>
    </row>
    <row r="5" spans="1:19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  <c r="K5" s="80" t="s">
        <v>48</v>
      </c>
      <c r="L5" s="81" t="s">
        <v>49</v>
      </c>
      <c r="M5" s="82" t="s">
        <v>50</v>
      </c>
      <c r="N5" s="82" t="s">
        <v>52</v>
      </c>
      <c r="O5" s="82" t="s">
        <v>53</v>
      </c>
      <c r="P5" s="80" t="s">
        <v>51</v>
      </c>
      <c r="Q5" s="81" t="s">
        <v>54</v>
      </c>
      <c r="R5" s="82" t="s">
        <v>53</v>
      </c>
      <c r="S5" s="80" t="s">
        <v>51</v>
      </c>
    </row>
    <row r="6" spans="1:19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1:19" s="10" customFormat="1" ht="19.5" customHeight="1">
      <c r="A7" s="51" t="s">
        <v>3</v>
      </c>
      <c r="B7" s="48">
        <v>45</v>
      </c>
      <c r="C7" s="56" t="str">
        <f>IF(ISNA(VLOOKUP($B7,List!$B$5:$K$64701,2,FALSE)),"",VLOOKUP($B7,List!$B$5:$K$64701,2,FALSE))</f>
        <v>Daiva Vadišiūtė</v>
      </c>
      <c r="D7" s="57" t="str">
        <f>IF(ISNA(VLOOKUP($B7,List!$B$5:$K$64701,5,FALSE)),"",VLOOKUP($B7,List!$B$5:$K$64701,5,FALSE))</f>
        <v>Udo ( Kudo )</v>
      </c>
      <c r="E7" s="17" t="s">
        <v>337</v>
      </c>
      <c r="F7" s="18"/>
      <c r="G7" s="70">
        <f>IF(OR(E7="diskv.",E7="ns"),100,5*E7)</f>
        <v>100</v>
      </c>
      <c r="H7" s="71">
        <f>IF(F7="-","-",(IF(F7&gt;I$4,"diskv.",IF(F7&gt;G$4,F7-G$4,0))))</f>
        <v>0</v>
      </c>
      <c r="I7" s="69">
        <f>IF(OR(E7="diskv.",E7="ns",H7="diskv."),100,G7+H7)</f>
        <v>100</v>
      </c>
      <c r="J7" s="19"/>
      <c r="K7" s="17">
        <v>4</v>
      </c>
      <c r="L7" s="18">
        <v>40.58</v>
      </c>
      <c r="M7" s="70">
        <f>IF(OR(K7="diskv.",K7="ns"),100,5*K7)</f>
        <v>20</v>
      </c>
      <c r="N7" s="71">
        <f>IF(L7="-","-",(IF(L7&gt;O$4,"diskv.",IF(L7&gt;M$4,L7-M$4,0))))</f>
        <v>0</v>
      </c>
      <c r="O7" s="69">
        <f>IF(OR(K7="diskv.",K7="ns",N7="diskv."),100,M7+N7)</f>
        <v>20</v>
      </c>
      <c r="P7" s="44" t="s">
        <v>340</v>
      </c>
      <c r="Q7" s="94">
        <f>F7+L7</f>
        <v>40.58</v>
      </c>
      <c r="R7" s="90">
        <f>I7+O7</f>
        <v>120</v>
      </c>
      <c r="S7" s="87" t="s">
        <v>340</v>
      </c>
    </row>
    <row r="8" spans="1:19" s="10" customFormat="1" ht="19.5" customHeight="1">
      <c r="A8" s="51" t="s">
        <v>3</v>
      </c>
      <c r="B8" s="111">
        <v>46</v>
      </c>
      <c r="C8" s="58" t="str">
        <f>IF(ISNA(VLOOKUP($B8,List!$B$5:$K$64701,2,FALSE)),"",VLOOKUP($B8,List!$B$5:$K$64701,2,FALSE))</f>
        <v>Kristina Šmidtienė</v>
      </c>
      <c r="D8" s="59" t="str">
        <f>IF(ISNA(VLOOKUP($B8,List!$B$5:$K$64701,5,FALSE)),"",VLOOKUP($B8,List!$B$5:$K$64701,5,FALSE))</f>
        <v>Besė ( Besė Žvaigždės vaikai )</v>
      </c>
      <c r="E8" s="17">
        <v>4</v>
      </c>
      <c r="F8" s="18">
        <v>43.69</v>
      </c>
      <c r="G8" s="70">
        <f>IF(OR(E8="diskv.",E8="ns"),100,5*E8)</f>
        <v>20</v>
      </c>
      <c r="H8" s="71">
        <f>IF(F8="-","-",(IF(F8&gt;I$4,"diskv.",IF(F8&gt;G$4,F8-G$4,0))))</f>
        <v>0</v>
      </c>
      <c r="I8" s="69">
        <f>IF(OR(E8="diskv.",E8="ns",H8="diskv."),100,G8+H8)</f>
        <v>20</v>
      </c>
      <c r="J8" s="19" t="s">
        <v>340</v>
      </c>
      <c r="K8" s="17" t="s">
        <v>337</v>
      </c>
      <c r="L8" s="18"/>
      <c r="M8" s="70">
        <f>IF(OR(K8="diskv.",K8="ns"),100,5*K8)</f>
        <v>100</v>
      </c>
      <c r="N8" s="71">
        <f>IF(L8="-","-",(IF(L8&gt;O$4,"diskv.",IF(L8&gt;M$4,L8-M$4,0))))</f>
        <v>0</v>
      </c>
      <c r="O8" s="69">
        <f>IF(OR(K8="diskv.",K8="ns",N8="diskv."),100,M8+N8)</f>
        <v>100</v>
      </c>
      <c r="P8" s="45"/>
      <c r="Q8" s="95">
        <f>F8+L8</f>
        <v>43.69</v>
      </c>
      <c r="R8" s="91">
        <f>I8+O8</f>
        <v>120</v>
      </c>
      <c r="S8" s="88"/>
    </row>
    <row r="9" spans="1:19" s="10" customFormat="1" ht="19.5" customHeight="1">
      <c r="A9" s="51" t="s">
        <v>3</v>
      </c>
      <c r="B9" s="111">
        <v>47</v>
      </c>
      <c r="C9" s="58" t="str">
        <f>IF(ISNA(VLOOKUP($B9,List!$B$5:$K$64701,2,FALSE)),"",VLOOKUP($B9,List!$B$5:$K$64701,2,FALSE))</f>
        <v>Rimvydas Ciesiunas</v>
      </c>
      <c r="D9" s="59" t="str">
        <f>IF(ISNA(VLOOKUP($B9,List!$B$5:$K$64701,5,FALSE)),"",VLOOKUP($B9,List!$B$5:$K$64701,5,FALSE))</f>
        <v>Hero ( Holland Hero Alias Dakota )</v>
      </c>
      <c r="E9" s="17">
        <v>2</v>
      </c>
      <c r="F9" s="18">
        <v>40.6</v>
      </c>
      <c r="G9" s="70">
        <f>IF(OR(E9="diskv.",E9="ns"),100,5*E9)</f>
        <v>10</v>
      </c>
      <c r="H9" s="71">
        <f>IF(F9="-","-",(IF(F9&gt;I$4,"diskv.",IF(F9&gt;G$4,F9-G$4,0))))</f>
        <v>0</v>
      </c>
      <c r="I9" s="69">
        <f>IF(OR(E9="diskv.",E9="ns",H9="diskv."),100,G9+H9)</f>
        <v>10</v>
      </c>
      <c r="J9" s="19" t="s">
        <v>339</v>
      </c>
      <c r="K9" s="17">
        <v>1</v>
      </c>
      <c r="L9" s="18">
        <v>37.67</v>
      </c>
      <c r="M9" s="70">
        <f>IF(OR(K9="diskv.",K9="ns"),100,5*K9)</f>
        <v>5</v>
      </c>
      <c r="N9" s="71">
        <f>IF(L9="-","-",(IF(L9&gt;O$4,"diskv.",IF(L9&gt;M$4,L9-M$4,0))))</f>
        <v>0</v>
      </c>
      <c r="O9" s="69">
        <f>IF(OR(K9="diskv.",K9="ns",N9="diskv."),100,M9+N9)</f>
        <v>5</v>
      </c>
      <c r="P9" s="45" t="s">
        <v>338</v>
      </c>
      <c r="Q9" s="95">
        <f>F9+L9</f>
        <v>78.27000000000001</v>
      </c>
      <c r="R9" s="91">
        <f>I9+O9</f>
        <v>15</v>
      </c>
      <c r="S9" s="88" t="s">
        <v>339</v>
      </c>
    </row>
    <row r="10" spans="1:19" s="10" customFormat="1" ht="16.5" customHeight="1">
      <c r="A10" s="39" t="s">
        <v>3</v>
      </c>
      <c r="B10" s="112">
        <v>48</v>
      </c>
      <c r="C10" s="60" t="str">
        <f>IF(ISNA(VLOOKUP($B10,List!$B$5:$K$64701,2,FALSE)),"",VLOOKUP($B10,List!$B$5:$K$64701,2,FALSE))</f>
        <v>Natalija Pojasnikova</v>
      </c>
      <c r="D10" s="61" t="str">
        <f>IF(ISNA(VLOOKUP($B10,List!$B$5:$K$64701,5,FALSE)),"",VLOOKUP($B10,List!$B$5:$K$64701,5,FALSE))</f>
        <v>Lola ( Aza Berzoras )</v>
      </c>
      <c r="E10" s="83">
        <v>1</v>
      </c>
      <c r="F10" s="84">
        <v>44.89</v>
      </c>
      <c r="G10" s="70">
        <f>IF(OR(E10="diskv.",E10="ns"),100,5*E10)</f>
        <v>5</v>
      </c>
      <c r="H10" s="85">
        <f>IF(F10="-","-",(IF(F10&gt;I$4,"diskv.",IF(F10&gt;G$4,F10-G$4,0))))</f>
        <v>0</v>
      </c>
      <c r="I10" s="69">
        <f>IF(OR(E10="diskv.",E10="ns",H10="diskv."),100,G10+H10)</f>
        <v>5</v>
      </c>
      <c r="J10" s="49" t="s">
        <v>338</v>
      </c>
      <c r="K10" s="83">
        <v>1</v>
      </c>
      <c r="L10" s="86">
        <v>42.2</v>
      </c>
      <c r="M10" s="70">
        <f>IF(OR(K10="diskv.",K10="ns"),100,5*K10)</f>
        <v>5</v>
      </c>
      <c r="N10" s="85">
        <f>IF(L10="-","-",(IF(L10&gt;O$4,"diskv.",IF(L10&gt;M$4,L10-M$4,0))))</f>
        <v>0</v>
      </c>
      <c r="O10" s="69">
        <f>IF(OR(K10="diskv.",K10="ns",N10="diskv."),100,M10+N10)</f>
        <v>5</v>
      </c>
      <c r="P10" s="50" t="s">
        <v>339</v>
      </c>
      <c r="Q10" s="96">
        <f>F10+L10</f>
        <v>87.09</v>
      </c>
      <c r="R10" s="92">
        <f>I10+O10</f>
        <v>10</v>
      </c>
      <c r="S10" s="89" t="s">
        <v>338</v>
      </c>
    </row>
    <row r="11" spans="1:19" s="10" customFormat="1" ht="17.25" customHeight="1">
      <c r="A11" s="146"/>
      <c r="B11" s="147"/>
      <c r="C11" s="150" t="s">
        <v>7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1"/>
    </row>
    <row r="12" spans="1:19" s="10" customFormat="1" ht="16.5" customHeight="1">
      <c r="A12" s="51" t="s">
        <v>4</v>
      </c>
      <c r="B12" s="48">
        <v>51</v>
      </c>
      <c r="C12" s="58" t="str">
        <f>IF(ISNA(VLOOKUP($B12,List!$B$5:$K$64701,2,FALSE)),"",VLOOKUP($B12,List!$B$5:$K$64701,2,FALSE))</f>
        <v>Ivaneta Anuskevic</v>
      </c>
      <c r="D12" s="59" t="str">
        <f>IF(ISNA(VLOOKUP($B12,List!$B$5:$K$64701,5,FALSE)),"",VLOOKUP($B12,List!$B$5:$K$64701,5,FALSE))</f>
        <v>Azur ( Bily Romance Auksine Zvaigzde )</v>
      </c>
      <c r="E12" s="17" t="s">
        <v>337</v>
      </c>
      <c r="F12" s="18"/>
      <c r="G12" s="70">
        <f>IF(OR(E12="diskv.",E12="ns"),100,5*E12)</f>
        <v>100</v>
      </c>
      <c r="H12" s="71">
        <f>IF(F12="-","-",(IF(F12&gt;I$4,"diskv.",IF(F12&gt;G$4,F12-G$4,0))))</f>
        <v>0</v>
      </c>
      <c r="I12" s="69">
        <f>IF(OR(E12="diskv.",E12="ns",H12="diskv."),100,G12+H12)</f>
        <v>100</v>
      </c>
      <c r="J12" s="19"/>
      <c r="K12" s="17">
        <v>1</v>
      </c>
      <c r="L12" s="18">
        <v>38.6</v>
      </c>
      <c r="M12" s="70">
        <f>IF(OR(K12="diskv.",K12="ns"),100,5*K12)</f>
        <v>5</v>
      </c>
      <c r="N12" s="71">
        <f>IF(L12="-","-",(IF(L12&gt;O$4,"diskv.",IF(L12&gt;M$4,L12-M$4,0))))</f>
        <v>0</v>
      </c>
      <c r="O12" s="69">
        <f>IF(OR(K12="diskv.",K12="ns",N12="diskv."),100,M12+N12)</f>
        <v>5</v>
      </c>
      <c r="P12" s="45" t="s">
        <v>340</v>
      </c>
      <c r="Q12" s="94">
        <f>F12+L12</f>
        <v>38.6</v>
      </c>
      <c r="R12" s="90">
        <f>I12+O12</f>
        <v>105</v>
      </c>
      <c r="S12" s="88"/>
    </row>
    <row r="13" spans="1:19" s="10" customFormat="1" ht="19.5" customHeight="1">
      <c r="A13" s="51" t="s">
        <v>4</v>
      </c>
      <c r="B13" s="111">
        <v>53</v>
      </c>
      <c r="C13" s="58" t="str">
        <f>IF(ISNA(VLOOKUP($B13,List!$B$5:$K$64701,2,FALSE)),"",VLOOKUP($B13,List!$B$5:$K$64701,2,FALSE))</f>
        <v>Žanna Ivanova</v>
      </c>
      <c r="D13" s="59" t="str">
        <f>IF(ISNA(VLOOKUP($B13,List!$B$5:$K$64701,5,FALSE)),"",VLOOKUP($B13,List!$B$5:$K$64701,5,FALSE))</f>
        <v>Karat</v>
      </c>
      <c r="E13" s="17" t="s">
        <v>337</v>
      </c>
      <c r="F13" s="47"/>
      <c r="G13" s="70">
        <f>IF(OR(E13="diskv.",E13="ns"),100,5*E13)</f>
        <v>100</v>
      </c>
      <c r="H13" s="71">
        <f>IF(F13="-","-",(IF(F13&gt;I$4,"diskv.",IF(F13&gt;G$4,F13-G$4,0))))</f>
        <v>0</v>
      </c>
      <c r="I13" s="69">
        <f>IF(OR(E13="diskv.",E13="ns",H13="diskv."),100,G13+H13)</f>
        <v>100</v>
      </c>
      <c r="J13" s="19"/>
      <c r="K13" s="17">
        <v>0</v>
      </c>
      <c r="L13" s="18">
        <v>49.44</v>
      </c>
      <c r="M13" s="70">
        <f>IF(OR(K13="diskv.",K13="ns"),100,5*K13)</f>
        <v>0</v>
      </c>
      <c r="N13" s="71">
        <f>IF(L13="-","-",(IF(L13&gt;O$4,"diskv.",IF(L13&gt;M$4,L13-M$4,0))))</f>
        <v>0</v>
      </c>
      <c r="O13" s="69">
        <f>IF(OR(K13="diskv.",K13="ns",N13="diskv."),100,M13+N13)</f>
        <v>0</v>
      </c>
      <c r="P13" s="45" t="s">
        <v>338</v>
      </c>
      <c r="Q13" s="95">
        <f>F13+L13</f>
        <v>49.44</v>
      </c>
      <c r="R13" s="91">
        <f>I13+O13</f>
        <v>100</v>
      </c>
      <c r="S13" s="88" t="s">
        <v>339</v>
      </c>
    </row>
    <row r="14" spans="1:19" s="10" customFormat="1" ht="19.5" customHeight="1">
      <c r="A14" s="51" t="s">
        <v>4</v>
      </c>
      <c r="B14" s="111">
        <v>54</v>
      </c>
      <c r="C14" s="58" t="str">
        <f>IF(ISNA(VLOOKUP($B14,List!$B$5:$K$64701,2,FALSE)),"",VLOOKUP($B14,List!$B$5:$K$64701,2,FALSE))</f>
        <v>Radvilė Klimavičiūtė</v>
      </c>
      <c r="D14" s="59" t="str">
        <f>IF(ISNA(VLOOKUP($B14,List!$B$5:$K$64701,5,FALSE)),"",VLOOKUP($B14,List!$B$5:$K$64701,5,FALSE))</f>
        <v>Mažius</v>
      </c>
      <c r="E14" s="17">
        <v>1</v>
      </c>
      <c r="F14" s="47">
        <v>61.78</v>
      </c>
      <c r="G14" s="70">
        <f>IF(OR(E14="diskv.",E14="ns"),100,5*E14)</f>
        <v>5</v>
      </c>
      <c r="H14" s="71">
        <f>IF(F14="-","-",(IF(F14&gt;I$4,"diskv.",IF(F14&gt;G$4,F14-G$4,0))))</f>
        <v>7.780000000000001</v>
      </c>
      <c r="I14" s="69">
        <f>IF(OR(E14="diskv.",E14="ns",H14="diskv."),100,G14+H14)</f>
        <v>12.780000000000001</v>
      </c>
      <c r="J14" s="19" t="s">
        <v>339</v>
      </c>
      <c r="K14" s="17" t="s">
        <v>337</v>
      </c>
      <c r="L14" s="18"/>
      <c r="M14" s="70">
        <f>IF(OR(K14="diskv.",K14="ns"),100,5*K14)</f>
        <v>100</v>
      </c>
      <c r="N14" s="71">
        <f>IF(L14="-","-",(IF(L14&gt;O$4,"diskv.",IF(L14&gt;M$4,L14-M$4,0))))</f>
        <v>0</v>
      </c>
      <c r="O14" s="69">
        <f>IF(OR(K14="diskv.",K14="ns",N14="diskv."),100,M14+N14)</f>
        <v>100</v>
      </c>
      <c r="P14" s="45"/>
      <c r="Q14" s="95">
        <f>F14+L14</f>
        <v>61.78</v>
      </c>
      <c r="R14" s="91">
        <f>I14+O14</f>
        <v>112.78</v>
      </c>
      <c r="S14" s="88"/>
    </row>
    <row r="15" spans="1:19" s="10" customFormat="1" ht="19.5" customHeight="1">
      <c r="A15" s="51" t="s">
        <v>4</v>
      </c>
      <c r="B15" s="111">
        <v>55</v>
      </c>
      <c r="C15" s="58" t="str">
        <f>IF(ISNA(VLOOKUP($B15,List!$B$5:$K$64701,2,FALSE)),"",VLOOKUP($B15,List!$B$5:$K$64701,2,FALSE))</f>
        <v>Dalia Udriene</v>
      </c>
      <c r="D15" s="59" t="str">
        <f>IF(ISNA(VLOOKUP($B15,List!$B$5:$K$64701,5,FALSE)),"",VLOOKUP($B15,List!$B$5:$K$64701,5,FALSE))</f>
        <v>Eni ( Enya Bestmudi )</v>
      </c>
      <c r="E15" s="17" t="s">
        <v>337</v>
      </c>
      <c r="F15" s="47"/>
      <c r="G15" s="70">
        <f>IF(OR(E15="diskv.",E15="ns"),100,5*E15)</f>
        <v>100</v>
      </c>
      <c r="H15" s="71">
        <f>IF(F15="-","-",(IF(F15&gt;I$4,"diskv.",IF(F15&gt;G$4,F15-G$4,0))))</f>
        <v>0</v>
      </c>
      <c r="I15" s="69">
        <f>IF(OR(E15="diskv.",E15="ns",H15="diskv."),100,G15+H15)</f>
        <v>100</v>
      </c>
      <c r="J15" s="19"/>
      <c r="K15" s="17">
        <v>1</v>
      </c>
      <c r="L15" s="18">
        <v>32.57</v>
      </c>
      <c r="M15" s="70">
        <f>IF(OR(K15="diskv.",K15="ns"),100,5*K15)</f>
        <v>5</v>
      </c>
      <c r="N15" s="71">
        <f>IF(L15="-","-",(IF(L15&gt;O$4,"diskv.",IF(L15&gt;M$4,L15-M$4,0))))</f>
        <v>0</v>
      </c>
      <c r="O15" s="69">
        <f>IF(OR(K15="diskv.",K15="ns",N15="diskv."),100,M15+N15)</f>
        <v>5</v>
      </c>
      <c r="P15" s="45" t="s">
        <v>339</v>
      </c>
      <c r="Q15" s="95">
        <f>F15+L15</f>
        <v>32.57</v>
      </c>
      <c r="R15" s="91">
        <f>I15+O15</f>
        <v>105</v>
      </c>
      <c r="S15" s="88" t="s">
        <v>340</v>
      </c>
    </row>
    <row r="16" spans="1:19" s="10" customFormat="1" ht="16.5" customHeight="1">
      <c r="A16" s="39" t="s">
        <v>4</v>
      </c>
      <c r="B16" s="112">
        <v>56</v>
      </c>
      <c r="C16" s="60" t="str">
        <f>IF(ISNA(VLOOKUP($B16,List!$B$5:$K$64701,2,FALSE)),"",VLOOKUP($B16,List!$B$5:$K$64701,2,FALSE))</f>
        <v>Gediminas Vileikis</v>
      </c>
      <c r="D16" s="61" t="str">
        <f>IF(ISNA(VLOOKUP($B16,List!$B$5:$K$64701,5,FALSE)),"",VLOOKUP($B16,List!$B$5:$K$64701,5,FALSE))</f>
        <v>Pepė</v>
      </c>
      <c r="E16" s="83">
        <v>0</v>
      </c>
      <c r="F16" s="86">
        <v>37.79</v>
      </c>
      <c r="G16" s="70">
        <f>IF(OR(E16="diskv.",E16="ns"),100,5*E16)</f>
        <v>0</v>
      </c>
      <c r="H16" s="85">
        <f>IF(F16="-","-",(IF(F16&gt;I$4,"diskv.",IF(F16&gt;G$4,F16-G$4,0))))</f>
        <v>0</v>
      </c>
      <c r="I16" s="69">
        <f>IF(OR(E16="diskv.",E16="ns",H16="diskv."),100,G16+H16)</f>
        <v>0</v>
      </c>
      <c r="J16" s="49" t="s">
        <v>338</v>
      </c>
      <c r="K16" s="83">
        <v>1</v>
      </c>
      <c r="L16" s="86">
        <v>44.13</v>
      </c>
      <c r="M16" s="70">
        <f>IF(OR(K16="diskv.",K16="ns"),100,5*K16)</f>
        <v>5</v>
      </c>
      <c r="N16" s="85">
        <f>IF(L16="-","-",(IF(L16&gt;O$4,"diskv.",IF(L16&gt;M$4,L16-M$4,0))))</f>
        <v>0</v>
      </c>
      <c r="O16" s="69">
        <f>IF(OR(K16="diskv.",K16="ns",N16="diskv."),100,M16+N16)</f>
        <v>5</v>
      </c>
      <c r="P16" s="50"/>
      <c r="Q16" s="96">
        <f>F16+L16</f>
        <v>81.92</v>
      </c>
      <c r="R16" s="93">
        <f>I16+O16</f>
        <v>5</v>
      </c>
      <c r="S16" s="89" t="s">
        <v>338</v>
      </c>
    </row>
    <row r="17" spans="1:19" s="10" customFormat="1" ht="15.75" customHeight="1">
      <c r="A17" s="146"/>
      <c r="B17" s="147"/>
      <c r="C17" s="150" t="s">
        <v>8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/>
    </row>
    <row r="18" spans="1:19" s="10" customFormat="1" ht="16.5" customHeight="1">
      <c r="A18" s="51" t="s">
        <v>5</v>
      </c>
      <c r="B18" s="48">
        <v>58</v>
      </c>
      <c r="C18" s="58" t="str">
        <f>IF(ISNA(VLOOKUP($B18,List!$B$5:$K$64701,2,FALSE)),"",VLOOKUP($B18,List!$B$5:$K$64701,2,FALSE))</f>
        <v>Rasa Guobiene</v>
      </c>
      <c r="D18" s="59" t="str">
        <f>IF(ISNA(VLOOKUP($B18,List!$B$5:$K$64701,5,FALSE)),"",VLOOKUP($B18,List!$B$5:$K$64701,5,FALSE))</f>
        <v>Čika ( Vitnė )</v>
      </c>
      <c r="E18" s="17" t="s">
        <v>337</v>
      </c>
      <c r="F18" s="18"/>
      <c r="G18" s="70">
        <f>IF(OR(E18="diskv.",E18="ns"),100,5*E18)</f>
        <v>100</v>
      </c>
      <c r="H18" s="71">
        <f>IF(F18="-","-",(IF(F18&gt;I$4,"diskv.",IF(F18&gt;G$4,F18-G$4,0))))</f>
        <v>0</v>
      </c>
      <c r="I18" s="69">
        <f>IF(OR(E18="diskv.",E18="ns",H18="diskv."),100,G18+H18)</f>
        <v>100</v>
      </c>
      <c r="J18" s="19"/>
      <c r="K18" s="17">
        <v>0</v>
      </c>
      <c r="L18" s="18">
        <v>41.82</v>
      </c>
      <c r="M18" s="70">
        <f>IF(OR(K18="diskv.",K18="ns"),100,5*K18)</f>
        <v>0</v>
      </c>
      <c r="N18" s="71">
        <f>IF(L18="-","-",(IF(L18&gt;O$4,"diskv.",IF(L18&gt;M$4,L18-M$4,0))))</f>
        <v>0</v>
      </c>
      <c r="O18" s="69">
        <f>IF(OR(K18="diskv.",K18="ns",N18="diskv."),100,M18+N18)</f>
        <v>0</v>
      </c>
      <c r="P18" s="45" t="s">
        <v>338</v>
      </c>
      <c r="Q18" s="94">
        <f>F18+L18</f>
        <v>41.82</v>
      </c>
      <c r="R18" s="91">
        <f>I18+O18</f>
        <v>100</v>
      </c>
      <c r="S18" s="88"/>
    </row>
    <row r="19" spans="1:19" s="10" customFormat="1" ht="19.5" customHeight="1">
      <c r="A19" s="51" t="s">
        <v>5</v>
      </c>
      <c r="B19" s="111">
        <v>59</v>
      </c>
      <c r="C19" s="58" t="str">
        <f>IF(ISNA(VLOOKUP($B19,List!$B$5:$K$64701,2,FALSE)),"",VLOOKUP($B19,List!$B$5:$K$64701,2,FALSE))</f>
        <v>Diana Butkute</v>
      </c>
      <c r="D19" s="59" t="str">
        <f>IF(ISNA(VLOOKUP($B19,List!$B$5:$K$64701,5,FALSE)),"",VLOOKUP($B19,List!$B$5:$K$64701,5,FALSE))</f>
        <v>Trikse</v>
      </c>
      <c r="E19" s="17">
        <v>3</v>
      </c>
      <c r="F19" s="18">
        <v>47.39</v>
      </c>
      <c r="G19" s="70">
        <f>IF(OR(E19="diskv.",E19="ns"),100,5*E19)</f>
        <v>15</v>
      </c>
      <c r="H19" s="71">
        <f>IF(F19="-","-",(IF(F19&gt;I$4,"diskv.",IF(F19&gt;G$4,F19-G$4,0))))</f>
        <v>0</v>
      </c>
      <c r="I19" s="69">
        <f>IF(OR(E19="diskv.",E19="ns",H19="diskv."),100,G19+H19)</f>
        <v>15</v>
      </c>
      <c r="J19" s="19"/>
      <c r="K19" s="17">
        <v>2</v>
      </c>
      <c r="L19" s="18">
        <v>41.34</v>
      </c>
      <c r="M19" s="70">
        <f>IF(OR(K19="diskv.",K19="ns"),100,5*K19)</f>
        <v>10</v>
      </c>
      <c r="N19" s="71">
        <f>IF(L19="-","-",(IF(L19&gt;O$4,"diskv.",IF(L19&gt;M$4,L19-M$4,0))))</f>
        <v>0</v>
      </c>
      <c r="O19" s="69">
        <f>IF(OR(K19="diskv.",K19="ns",N19="diskv."),100,M19+N19)</f>
        <v>10</v>
      </c>
      <c r="P19" s="45" t="s">
        <v>340</v>
      </c>
      <c r="Q19" s="95">
        <f>F19+L19</f>
        <v>88.73</v>
      </c>
      <c r="R19" s="91">
        <f>I19+O19</f>
        <v>25</v>
      </c>
      <c r="S19" s="88" t="s">
        <v>340</v>
      </c>
    </row>
    <row r="20" spans="1:19" s="10" customFormat="1" ht="19.5" customHeight="1">
      <c r="A20" s="51" t="s">
        <v>5</v>
      </c>
      <c r="B20" s="111">
        <v>60</v>
      </c>
      <c r="C20" s="58" t="str">
        <f>IF(ISNA(VLOOKUP($B20,List!$B$5:$K$64701,2,FALSE)),"",VLOOKUP($B20,List!$B$5:$K$64701,2,FALSE))</f>
        <v>Jurgita Žukauskienė</v>
      </c>
      <c r="D20" s="59" t="str">
        <f>IF(ISNA(VLOOKUP($B20,List!$B$5:$K$64701,5,FALSE)),"",VLOOKUP($B20,List!$B$5:$K$64701,5,FALSE))</f>
        <v>Topas ( Topas Aukso Uoga )</v>
      </c>
      <c r="E20" s="17">
        <v>0</v>
      </c>
      <c r="F20" s="18">
        <v>52.6</v>
      </c>
      <c r="G20" s="70">
        <f>IF(OR(E20="diskv.",E20="ns"),100,5*E20)</f>
        <v>0</v>
      </c>
      <c r="H20" s="71">
        <f>IF(F20="-","-",(IF(F20&gt;I$4,"diskv.",IF(F20&gt;G$4,F20-G$4,0))))</f>
        <v>0</v>
      </c>
      <c r="I20" s="69">
        <f>IF(OR(E20="diskv.",E20="ns",H20="diskv."),100,G20+H20)</f>
        <v>0</v>
      </c>
      <c r="J20" s="19" t="s">
        <v>338</v>
      </c>
      <c r="K20" s="17" t="s">
        <v>337</v>
      </c>
      <c r="L20" s="18"/>
      <c r="M20" s="70">
        <f>IF(OR(K20="diskv.",K20="ns"),100,5*K20)</f>
        <v>100</v>
      </c>
      <c r="N20" s="71">
        <f>IF(L20="-","-",(IF(L20&gt;O$4,"diskv.",IF(L20&gt;M$4,L20-M$4,0))))</f>
        <v>0</v>
      </c>
      <c r="O20" s="69">
        <f>IF(OR(K20="diskv.",K20="ns",N20="diskv."),100,M20+N20)</f>
        <v>100</v>
      </c>
      <c r="P20" s="45"/>
      <c r="Q20" s="95">
        <f>F20+L20</f>
        <v>52.6</v>
      </c>
      <c r="R20" s="91">
        <f>I20+O20</f>
        <v>100</v>
      </c>
      <c r="S20" s="88"/>
    </row>
    <row r="21" spans="1:19" s="10" customFormat="1" ht="19.5" customHeight="1">
      <c r="A21" s="51" t="s">
        <v>5</v>
      </c>
      <c r="B21" s="111">
        <v>61</v>
      </c>
      <c r="C21" s="58" t="str">
        <f>IF(ISNA(VLOOKUP($B21,List!$B$5:$K$64701,2,FALSE)),"",VLOOKUP($B21,List!$B$5:$K$64701,2,FALSE))</f>
        <v>Gunita Romanovska</v>
      </c>
      <c r="D21" s="59" t="str">
        <f>IF(ISNA(VLOOKUP($B21,List!$B$5:$K$64701,5,FALSE)),"",VLOOKUP($B21,List!$B$5:$K$64701,5,FALSE))</f>
        <v>EiJey ( Snow Danwest Eternity Joy )</v>
      </c>
      <c r="E21" s="17">
        <v>0</v>
      </c>
      <c r="F21" s="18">
        <v>53.82</v>
      </c>
      <c r="G21" s="70">
        <f>IF(OR(E21="diskv.",E21="ns"),100,5*E21)</f>
        <v>0</v>
      </c>
      <c r="H21" s="71">
        <f>IF(F21="-","-",(IF(F21&gt;I$4,"diskv.",IF(F21&gt;G$4,F21-G$4,0))))</f>
        <v>0</v>
      </c>
      <c r="I21" s="69">
        <f>IF(OR(E21="diskv.",E21="ns",H21="diskv."),100,G21+H21)</f>
        <v>0</v>
      </c>
      <c r="J21" s="19" t="s">
        <v>339</v>
      </c>
      <c r="K21" s="17">
        <v>1</v>
      </c>
      <c r="L21" s="18">
        <v>58.41</v>
      </c>
      <c r="M21" s="70">
        <f>IF(OR(K21="diskv.",K21="ns"),100,5*K21)</f>
        <v>5</v>
      </c>
      <c r="N21" s="71">
        <f>IF(L21="-","-",(IF(L21&gt;O$4,"diskv.",IF(L21&gt;M$4,L21-M$4,0))))</f>
        <v>7.409999999999997</v>
      </c>
      <c r="O21" s="69">
        <f>IF(OR(K21="diskv.",K21="ns",N21="diskv."),100,M21+N21)</f>
        <v>12.409999999999997</v>
      </c>
      <c r="P21" s="45"/>
      <c r="Q21" s="95">
        <f>F21+L21</f>
        <v>112.22999999999999</v>
      </c>
      <c r="R21" s="91">
        <f>I21+O21</f>
        <v>12.409999999999997</v>
      </c>
      <c r="S21" s="88" t="s">
        <v>339</v>
      </c>
    </row>
    <row r="22" spans="1:19" s="10" customFormat="1" ht="19.5" customHeight="1">
      <c r="A22" s="39" t="s">
        <v>5</v>
      </c>
      <c r="B22" s="112">
        <v>62</v>
      </c>
      <c r="C22" s="60" t="str">
        <f>IF(ISNA(VLOOKUP($B22,List!$B$5:$K$64701,2,FALSE)),"",VLOOKUP($B22,List!$B$5:$K$64701,2,FALSE))</f>
        <v>Vasarė Žukauskaitė</v>
      </c>
      <c r="D22" s="61" t="str">
        <f>IF(ISNA(VLOOKUP($B22,List!$B$5:$K$64701,5,FALSE)),"",VLOOKUP($B22,List!$B$5:$K$64701,5,FALSE))</f>
        <v>Kapri ( Kapri-czuk Hodowla Myślinów )</v>
      </c>
      <c r="E22" s="83">
        <v>1</v>
      </c>
      <c r="F22" s="86">
        <v>46.11</v>
      </c>
      <c r="G22" s="127">
        <f>IF(OR(E22="diskv.",E22="ns"),100,5*E22)</f>
        <v>5</v>
      </c>
      <c r="H22" s="128">
        <f>IF(F22="-","-",(IF(F22&gt;I$4,"diskv.",IF(F22&gt;G$4,F22-G$4,0))))</f>
        <v>0</v>
      </c>
      <c r="I22" s="129">
        <f>IF(OR(E22="diskv.",E22="ns",H22="diskv."),100,G22+H22)</f>
        <v>5</v>
      </c>
      <c r="J22" s="130" t="s">
        <v>340</v>
      </c>
      <c r="K22" s="131">
        <v>1</v>
      </c>
      <c r="L22" s="126">
        <v>43.52</v>
      </c>
      <c r="M22" s="127">
        <f>IF(OR(K22="diskv.",K22="ns"),100,5*K22)</f>
        <v>5</v>
      </c>
      <c r="N22" s="128">
        <f>IF(L22="-","-",(IF(L22&gt;O$4,"diskv.",IF(L22&gt;M$4,L22-M$4,0))))</f>
        <v>0</v>
      </c>
      <c r="O22" s="129">
        <f>IF(OR(K22="diskv.",K22="ns",N22="diskv."),100,M22+N22)</f>
        <v>5</v>
      </c>
      <c r="P22" s="50" t="s">
        <v>339</v>
      </c>
      <c r="Q22" s="96">
        <f>F22+L22</f>
        <v>89.63</v>
      </c>
      <c r="R22" s="92">
        <f>I22+O22</f>
        <v>10</v>
      </c>
      <c r="S22" s="89" t="s">
        <v>338</v>
      </c>
    </row>
    <row r="24" ht="12.75">
      <c r="C24" s="2" t="s">
        <v>327</v>
      </c>
    </row>
  </sheetData>
  <sheetProtection sheet="1" objects="1" scenarios="1" autoFilter="0"/>
  <autoFilter ref="A5:S5"/>
  <mergeCells count="8">
    <mergeCell ref="A11:B11"/>
    <mergeCell ref="C11:S11"/>
    <mergeCell ref="A17:B17"/>
    <mergeCell ref="C17:S17"/>
    <mergeCell ref="C4:D4"/>
    <mergeCell ref="Q4:S4"/>
    <mergeCell ref="A6:B6"/>
    <mergeCell ref="C6:S6"/>
  </mergeCells>
  <conditionalFormatting sqref="R18:R22 I18:I22 O18:O22 R12:R16 I12:I16 O12:O16 O7:O10 R7:R10 I7:I10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1" sqref="C1:D1"/>
    </sheetView>
  </sheetViews>
  <sheetFormatPr defaultColWidth="9.140625" defaultRowHeight="12.75"/>
  <cols>
    <col min="1" max="1" width="5.0039062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8515625" style="3" customWidth="1"/>
    <col min="6" max="6" width="8.8515625" style="3" customWidth="1"/>
    <col min="7" max="7" width="7.7109375" style="3" customWidth="1"/>
    <col min="8" max="8" width="8.7109375" style="3" customWidth="1"/>
    <col min="9" max="9" width="7.7109375" style="3" customWidth="1"/>
    <col min="10" max="10" width="6.574218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7109375" style="3" customWidth="1"/>
    <col min="18" max="18" width="9.7109375" style="2" customWidth="1"/>
    <col min="19" max="19" width="6.57421875" style="2" customWidth="1"/>
    <col min="20" max="16384" width="9.140625" style="2" customWidth="1"/>
  </cols>
  <sheetData>
    <row r="1" spans="3:17" ht="24.75">
      <c r="C1" s="4" t="s">
        <v>11</v>
      </c>
      <c r="D1" s="114" t="s">
        <v>320</v>
      </c>
      <c r="E1" s="5"/>
      <c r="K1" s="6"/>
      <c r="L1" s="6"/>
      <c r="M1" s="6"/>
      <c r="O1" s="6" t="str">
        <f>List!G1</f>
        <v>Judge: Anders Virtanen (Finland)</v>
      </c>
      <c r="P1" s="8"/>
      <c r="Q1" s="8"/>
    </row>
    <row r="2" spans="2:16" ht="13.5" customHeight="1">
      <c r="B2" s="8"/>
      <c r="C2" s="11" t="s">
        <v>9</v>
      </c>
      <c r="D2" s="7"/>
      <c r="E2" s="12" t="s">
        <v>326</v>
      </c>
      <c r="F2" s="13"/>
      <c r="G2" s="14"/>
      <c r="H2" s="14"/>
      <c r="I2" s="14"/>
      <c r="K2" s="54" t="s">
        <v>330</v>
      </c>
      <c r="L2" s="55"/>
      <c r="M2" s="40"/>
      <c r="N2" s="40"/>
      <c r="O2" s="40"/>
      <c r="P2" s="2"/>
    </row>
    <row r="3" spans="1:17" s="7" customFormat="1" ht="13.5" customHeight="1">
      <c r="A3" s="8"/>
      <c r="B3" s="8"/>
      <c r="C3" s="11"/>
      <c r="E3" s="62" t="s">
        <v>41</v>
      </c>
      <c r="F3" s="75">
        <v>170</v>
      </c>
      <c r="G3" s="63" t="s">
        <v>42</v>
      </c>
      <c r="H3" s="76">
        <v>3.5</v>
      </c>
      <c r="I3" s="64" t="s">
        <v>6</v>
      </c>
      <c r="J3" s="9"/>
      <c r="K3" s="62" t="s">
        <v>41</v>
      </c>
      <c r="L3" s="75">
        <v>152</v>
      </c>
      <c r="M3" s="63" t="s">
        <v>42</v>
      </c>
      <c r="N3" s="76">
        <v>3.7</v>
      </c>
      <c r="O3" s="64" t="s">
        <v>6</v>
      </c>
      <c r="Q3" s="9"/>
    </row>
    <row r="4" spans="1:19" s="7" customFormat="1" ht="14.25" customHeight="1">
      <c r="A4" s="8"/>
      <c r="B4" s="52"/>
      <c r="C4" s="145"/>
      <c r="D4" s="145"/>
      <c r="E4" s="65"/>
      <c r="F4" s="66" t="s">
        <v>43</v>
      </c>
      <c r="G4" s="67">
        <v>48</v>
      </c>
      <c r="H4" s="66" t="s">
        <v>44</v>
      </c>
      <c r="I4" s="68">
        <v>90</v>
      </c>
      <c r="J4" s="53"/>
      <c r="K4" s="65"/>
      <c r="L4" s="66" t="s">
        <v>43</v>
      </c>
      <c r="M4" s="67">
        <v>41</v>
      </c>
      <c r="N4" s="66" t="s">
        <v>44</v>
      </c>
      <c r="O4" s="68">
        <v>80</v>
      </c>
      <c r="Q4" s="142" t="s">
        <v>65</v>
      </c>
      <c r="R4" s="143"/>
      <c r="S4" s="144"/>
    </row>
    <row r="5" spans="1:19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  <c r="K5" s="80" t="s">
        <v>48</v>
      </c>
      <c r="L5" s="81" t="s">
        <v>49</v>
      </c>
      <c r="M5" s="82" t="s">
        <v>50</v>
      </c>
      <c r="N5" s="82" t="s">
        <v>52</v>
      </c>
      <c r="O5" s="82" t="s">
        <v>53</v>
      </c>
      <c r="P5" s="80" t="s">
        <v>51</v>
      </c>
      <c r="Q5" s="81" t="s">
        <v>54</v>
      </c>
      <c r="R5" s="82" t="s">
        <v>53</v>
      </c>
      <c r="S5" s="80" t="s">
        <v>51</v>
      </c>
    </row>
    <row r="6" spans="1:19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1:19" s="10" customFormat="1" ht="19.5" customHeight="1">
      <c r="A7" s="51" t="s">
        <v>3</v>
      </c>
      <c r="B7" s="48">
        <v>63</v>
      </c>
      <c r="C7" s="56" t="str">
        <f>IF(ISNA(VLOOKUP($B7,List!$B$5:$K$64701,2,FALSE)),"",VLOOKUP($B7,List!$B$5:$K$64701,2,FALSE))</f>
        <v>Rasa Vaščilienė</v>
      </c>
      <c r="D7" s="57" t="str">
        <f>IF(ISNA(VLOOKUP($B7,List!$B$5:$K$64701,5,FALSE)),"",VLOOKUP($B7,List!$B$5:$K$64701,5,FALSE))</f>
        <v>Sainė</v>
      </c>
      <c r="E7" s="17">
        <v>0</v>
      </c>
      <c r="F7" s="18">
        <v>47.72</v>
      </c>
      <c r="G7" s="70">
        <f aca="true" t="shared" si="0" ref="G7:G18">IF(OR(E7="diskv.",E7="ns"),100,5*E7)</f>
        <v>0</v>
      </c>
      <c r="H7" s="71">
        <f aca="true" t="shared" si="1" ref="H7:H18">IF(F7="-","-",(IF(F7&gt;I$4,"diskv.",IF(F7&gt;G$4,F7-G$4,0))))</f>
        <v>0</v>
      </c>
      <c r="I7" s="69">
        <f aca="true" t="shared" si="2" ref="I7:I18">IF(OR(E7="diskv.",E7="ns",H7="diskv."),100,G7+H7)</f>
        <v>0</v>
      </c>
      <c r="J7" s="19" t="s">
        <v>340</v>
      </c>
      <c r="K7" s="17">
        <v>0</v>
      </c>
      <c r="L7" s="18">
        <v>38.53</v>
      </c>
      <c r="M7" s="70">
        <f aca="true" t="shared" si="3" ref="M7:M18">IF(OR(K7="diskv.",K7="ns"),100,5*K7)</f>
        <v>0</v>
      </c>
      <c r="N7" s="71">
        <f aca="true" t="shared" si="4" ref="N7:N18">IF(L7="-","-",(IF(L7&gt;O$4,"diskv.",IF(L7&gt;M$4,L7-M$4,0))))</f>
        <v>0</v>
      </c>
      <c r="O7" s="69">
        <f aca="true" t="shared" si="5" ref="O7:O18">IF(OR(K7="diskv.",K7="ns",N7="diskv."),100,M7+N7)</f>
        <v>0</v>
      </c>
      <c r="P7" s="44"/>
      <c r="Q7" s="94">
        <f aca="true" t="shared" si="6" ref="Q7:Q18">F7+L7</f>
        <v>86.25</v>
      </c>
      <c r="R7" s="90">
        <f aca="true" t="shared" si="7" ref="R7:R18">I7+O7</f>
        <v>0</v>
      </c>
      <c r="S7" s="87" t="s">
        <v>338</v>
      </c>
    </row>
    <row r="8" spans="1:19" s="10" customFormat="1" ht="19.5" customHeight="1">
      <c r="A8" s="51" t="s">
        <v>3</v>
      </c>
      <c r="B8" s="111">
        <v>64</v>
      </c>
      <c r="C8" s="58" t="str">
        <f>IF(ISNA(VLOOKUP($B8,List!$B$5:$K$64701,2,FALSE)),"",VLOOKUP($B8,List!$B$5:$K$64701,2,FALSE))</f>
        <v>Merike Rahnik</v>
      </c>
      <c r="D8" s="59" t="str">
        <f>IF(ISNA(VLOOKUP($B8,List!$B$5:$K$64701,5,FALSE)),"",VLOOKUP($B8,List!$B$5:$K$64701,5,FALSE))</f>
        <v>Hera Loo Endora ( Doora )</v>
      </c>
      <c r="E8" s="17" t="s">
        <v>337</v>
      </c>
      <c r="F8" s="18"/>
      <c r="G8" s="70">
        <f t="shared" si="0"/>
        <v>100</v>
      </c>
      <c r="H8" s="71">
        <f t="shared" si="1"/>
        <v>0</v>
      </c>
      <c r="I8" s="69">
        <f t="shared" si="2"/>
        <v>100</v>
      </c>
      <c r="J8" s="19"/>
      <c r="K8" s="17">
        <v>2</v>
      </c>
      <c r="L8" s="18">
        <v>37.7</v>
      </c>
      <c r="M8" s="70">
        <f t="shared" si="3"/>
        <v>10</v>
      </c>
      <c r="N8" s="71">
        <f t="shared" si="4"/>
        <v>0</v>
      </c>
      <c r="O8" s="69">
        <f t="shared" si="5"/>
        <v>10</v>
      </c>
      <c r="P8" s="45"/>
      <c r="Q8" s="95">
        <f t="shared" si="6"/>
        <v>37.7</v>
      </c>
      <c r="R8" s="91">
        <f t="shared" si="7"/>
        <v>110</v>
      </c>
      <c r="S8" s="88"/>
    </row>
    <row r="9" spans="1:19" s="10" customFormat="1" ht="19.5" customHeight="1">
      <c r="A9" s="51" t="s">
        <v>3</v>
      </c>
      <c r="B9" s="111">
        <v>65</v>
      </c>
      <c r="C9" s="58" t="str">
        <f>IF(ISNA(VLOOKUP($B9,List!$B$5:$K$64701,2,FALSE)),"",VLOOKUP($B9,List!$B$5:$K$64701,2,FALSE))</f>
        <v>Rita Dambrauskaitė</v>
      </c>
      <c r="D9" s="59" t="str">
        <f>IF(ISNA(VLOOKUP($B9,List!$B$5:$K$64701,5,FALSE)),"",VLOOKUP($B9,List!$B$5:$K$64701,5,FALSE))</f>
        <v>Kola ( Olleria Sooty )</v>
      </c>
      <c r="E9" s="17" t="s">
        <v>337</v>
      </c>
      <c r="F9" s="18"/>
      <c r="G9" s="70">
        <f t="shared" si="0"/>
        <v>100</v>
      </c>
      <c r="H9" s="71">
        <f t="shared" si="1"/>
        <v>0</v>
      </c>
      <c r="I9" s="69">
        <f t="shared" si="2"/>
        <v>100</v>
      </c>
      <c r="J9" s="19"/>
      <c r="K9" s="17">
        <v>0</v>
      </c>
      <c r="L9" s="18">
        <v>39.21</v>
      </c>
      <c r="M9" s="70">
        <f t="shared" si="3"/>
        <v>0</v>
      </c>
      <c r="N9" s="71">
        <f t="shared" si="4"/>
        <v>0</v>
      </c>
      <c r="O9" s="69">
        <f t="shared" si="5"/>
        <v>0</v>
      </c>
      <c r="P9" s="45"/>
      <c r="Q9" s="95">
        <f t="shared" si="6"/>
        <v>39.21</v>
      </c>
      <c r="R9" s="91">
        <f t="shared" si="7"/>
        <v>100</v>
      </c>
      <c r="S9" s="88"/>
    </row>
    <row r="10" spans="1:19" s="10" customFormat="1" ht="19.5" customHeight="1">
      <c r="A10" s="51" t="s">
        <v>3</v>
      </c>
      <c r="B10" s="111">
        <v>67</v>
      </c>
      <c r="C10" s="58" t="str">
        <f>IF(ISNA(VLOOKUP($B10,List!$B$5:$K$64701,2,FALSE)),"",VLOOKUP($B10,List!$B$5:$K$64701,2,FALSE))</f>
        <v>Vaidas Kazlauskas</v>
      </c>
      <c r="D10" s="59" t="str">
        <f>IF(ISNA(VLOOKUP($B10,List!$B$5:$K$64701,5,FALSE)),"",VLOOKUP($B10,List!$B$5:$K$64701,5,FALSE))</f>
        <v>Redi ( Ready for trouble NNL )</v>
      </c>
      <c r="E10" s="17">
        <v>5</v>
      </c>
      <c r="F10" s="18">
        <v>44.08</v>
      </c>
      <c r="G10" s="70">
        <f t="shared" si="0"/>
        <v>25</v>
      </c>
      <c r="H10" s="71">
        <f t="shared" si="1"/>
        <v>0</v>
      </c>
      <c r="I10" s="69">
        <f t="shared" si="2"/>
        <v>25</v>
      </c>
      <c r="J10" s="19"/>
      <c r="K10" s="17">
        <v>3</v>
      </c>
      <c r="L10" s="18">
        <v>36.72</v>
      </c>
      <c r="M10" s="70">
        <f t="shared" si="3"/>
        <v>15</v>
      </c>
      <c r="N10" s="71">
        <f t="shared" si="4"/>
        <v>0</v>
      </c>
      <c r="O10" s="69">
        <f t="shared" si="5"/>
        <v>15</v>
      </c>
      <c r="P10" s="45"/>
      <c r="Q10" s="95">
        <f t="shared" si="6"/>
        <v>80.8</v>
      </c>
      <c r="R10" s="91">
        <f t="shared" si="7"/>
        <v>40</v>
      </c>
      <c r="S10" s="88"/>
    </row>
    <row r="11" spans="1:19" s="10" customFormat="1" ht="19.5" customHeight="1">
      <c r="A11" s="51" t="s">
        <v>3</v>
      </c>
      <c r="B11" s="111">
        <v>69</v>
      </c>
      <c r="C11" s="58" t="str">
        <f>IF(ISNA(VLOOKUP($B11,List!$B$5:$K$64701,2,FALSE)),"",VLOOKUP($B11,List!$B$5:$K$64701,2,FALSE))</f>
        <v>Inge Ringmets</v>
      </c>
      <c r="D11" s="59" t="str">
        <f>IF(ISNA(VLOOKUP($B11,List!$B$5:$K$64701,5,FALSE)),"",VLOOKUP($B11,List!$B$5:$K$64701,5,FALSE))</f>
        <v>Karro ( Virus vom Hause Diethelm )</v>
      </c>
      <c r="E11" s="17">
        <v>0</v>
      </c>
      <c r="F11" s="18">
        <v>40.36</v>
      </c>
      <c r="G11" s="70">
        <f t="shared" si="0"/>
        <v>0</v>
      </c>
      <c r="H11" s="71">
        <f t="shared" si="1"/>
        <v>0</v>
      </c>
      <c r="I11" s="69">
        <f t="shared" si="2"/>
        <v>0</v>
      </c>
      <c r="J11" s="19" t="s">
        <v>339</v>
      </c>
      <c r="K11" s="17" t="s">
        <v>337</v>
      </c>
      <c r="L11" s="18"/>
      <c r="M11" s="70">
        <f t="shared" si="3"/>
        <v>100</v>
      </c>
      <c r="N11" s="71">
        <f t="shared" si="4"/>
        <v>0</v>
      </c>
      <c r="O11" s="69">
        <f t="shared" si="5"/>
        <v>100</v>
      </c>
      <c r="P11" s="45"/>
      <c r="Q11" s="95">
        <f t="shared" si="6"/>
        <v>40.36</v>
      </c>
      <c r="R11" s="91">
        <f t="shared" si="7"/>
        <v>100</v>
      </c>
      <c r="S11" s="88"/>
    </row>
    <row r="12" spans="1:19" s="10" customFormat="1" ht="19.5" customHeight="1">
      <c r="A12" s="51" t="s">
        <v>3</v>
      </c>
      <c r="B12" s="111">
        <v>70</v>
      </c>
      <c r="C12" s="58" t="str">
        <f>IF(ISNA(VLOOKUP($B12,List!$B$5:$K$64701,2,FALSE)),"",VLOOKUP($B12,List!$B$5:$K$64701,2,FALSE))</f>
        <v>Kristupas Vaščila</v>
      </c>
      <c r="D12" s="59" t="str">
        <f>IF(ISNA(VLOOKUP($B12,List!$B$5:$K$64701,5,FALSE)),"",VLOOKUP($B12,List!$B$5:$K$64701,5,FALSE))</f>
        <v>BAZAS</v>
      </c>
      <c r="E12" s="17" t="s">
        <v>337</v>
      </c>
      <c r="F12" s="18"/>
      <c r="G12" s="70">
        <f t="shared" si="0"/>
        <v>100</v>
      </c>
      <c r="H12" s="71">
        <f t="shared" si="1"/>
        <v>0</v>
      </c>
      <c r="I12" s="69">
        <f t="shared" si="2"/>
        <v>100</v>
      </c>
      <c r="J12" s="19"/>
      <c r="K12" s="17">
        <v>0</v>
      </c>
      <c r="L12" s="18">
        <v>37.39</v>
      </c>
      <c r="M12" s="70">
        <f t="shared" si="3"/>
        <v>0</v>
      </c>
      <c r="N12" s="71">
        <f t="shared" si="4"/>
        <v>0</v>
      </c>
      <c r="O12" s="69">
        <f t="shared" si="5"/>
        <v>0</v>
      </c>
      <c r="P12" s="45" t="s">
        <v>339</v>
      </c>
      <c r="Q12" s="95">
        <f t="shared" si="6"/>
        <v>37.39</v>
      </c>
      <c r="R12" s="91">
        <f t="shared" si="7"/>
        <v>100</v>
      </c>
      <c r="S12" s="88"/>
    </row>
    <row r="13" spans="1:19" s="10" customFormat="1" ht="16.5" customHeight="1">
      <c r="A13" s="51" t="s">
        <v>3</v>
      </c>
      <c r="B13" s="111">
        <v>73</v>
      </c>
      <c r="C13" s="58" t="str">
        <f>IF(ISNA(VLOOKUP($B13,List!$B$5:$K$64701,2,FALSE)),"",VLOOKUP($B13,List!$B$5:$K$64701,2,FALSE))</f>
        <v>Redas Masiulis</v>
      </c>
      <c r="D13" s="59" t="str">
        <f>IF(ISNA(VLOOKUP($B13,List!$B$5:$K$64701,5,FALSE)),"",VLOOKUP($B13,List!$B$5:$K$64701,5,FALSE))</f>
        <v>Turbo ( HIQ Amaze )</v>
      </c>
      <c r="E13" s="17">
        <v>2</v>
      </c>
      <c r="F13" s="18">
        <v>40.19</v>
      </c>
      <c r="G13" s="70">
        <f t="shared" si="0"/>
        <v>10</v>
      </c>
      <c r="H13" s="71">
        <f t="shared" si="1"/>
        <v>0</v>
      </c>
      <c r="I13" s="69">
        <f t="shared" si="2"/>
        <v>10</v>
      </c>
      <c r="J13" s="19"/>
      <c r="K13" s="17">
        <v>2</v>
      </c>
      <c r="L13" s="18">
        <v>34.16</v>
      </c>
      <c r="M13" s="70">
        <f t="shared" si="3"/>
        <v>10</v>
      </c>
      <c r="N13" s="71">
        <f t="shared" si="4"/>
        <v>0</v>
      </c>
      <c r="O13" s="69">
        <f t="shared" si="5"/>
        <v>10</v>
      </c>
      <c r="P13" s="45"/>
      <c r="Q13" s="95">
        <f t="shared" si="6"/>
        <v>74.35</v>
      </c>
      <c r="R13" s="91">
        <f t="shared" si="7"/>
        <v>20</v>
      </c>
      <c r="S13" s="88"/>
    </row>
    <row r="14" spans="1:19" s="10" customFormat="1" ht="16.5" customHeight="1">
      <c r="A14" s="51" t="s">
        <v>3</v>
      </c>
      <c r="B14" s="111">
        <v>74</v>
      </c>
      <c r="C14" s="58" t="str">
        <f>IF(ISNA(VLOOKUP($B14,List!$B$5:$K$64701,2,FALSE)),"",VLOOKUP($B14,List!$B$5:$K$64701,2,FALSE))</f>
        <v>Rasa Vaščilienė</v>
      </c>
      <c r="D14" s="59" t="str">
        <f>IF(ISNA(VLOOKUP($B14,List!$B$5:$K$64701,5,FALSE)),"",VLOOKUP($B14,List!$B$5:$K$64701,5,FALSE))</f>
        <v>Zara ( Su Meile Basseterre )</v>
      </c>
      <c r="E14" s="17" t="s">
        <v>337</v>
      </c>
      <c r="F14" s="18"/>
      <c r="G14" s="70">
        <f t="shared" si="0"/>
        <v>100</v>
      </c>
      <c r="H14" s="71">
        <f t="shared" si="1"/>
        <v>0</v>
      </c>
      <c r="I14" s="69">
        <f t="shared" si="2"/>
        <v>100</v>
      </c>
      <c r="J14" s="19"/>
      <c r="K14" s="17">
        <v>0</v>
      </c>
      <c r="L14" s="18">
        <v>32.61</v>
      </c>
      <c r="M14" s="70">
        <f t="shared" si="3"/>
        <v>0</v>
      </c>
      <c r="N14" s="71">
        <f t="shared" si="4"/>
        <v>0</v>
      </c>
      <c r="O14" s="69">
        <f t="shared" si="5"/>
        <v>0</v>
      </c>
      <c r="P14" s="45" t="s">
        <v>338</v>
      </c>
      <c r="Q14" s="95">
        <f t="shared" si="6"/>
        <v>32.61</v>
      </c>
      <c r="R14" s="91">
        <f t="shared" si="7"/>
        <v>100</v>
      </c>
      <c r="S14" s="88"/>
    </row>
    <row r="15" spans="1:19" s="10" customFormat="1" ht="16.5" customHeight="1">
      <c r="A15" s="51" t="s">
        <v>3</v>
      </c>
      <c r="B15" s="111">
        <v>75</v>
      </c>
      <c r="C15" s="58" t="str">
        <f>IF(ISNA(VLOOKUP($B15,List!$B$5:$K$64701,2,FALSE)),"",VLOOKUP($B15,List!$B$5:$K$64701,2,FALSE))</f>
        <v>Jūratė Lazauskaitė</v>
      </c>
      <c r="D15" s="59" t="str">
        <f>IF(ISNA(VLOOKUP($B15,List!$B$5:$K$64701,5,FALSE)),"",VLOOKUP($B15,List!$B$5:$K$64701,5,FALSE))</f>
        <v>Moony ( Moony Donum Cordis )</v>
      </c>
      <c r="E15" s="17" t="s">
        <v>337</v>
      </c>
      <c r="F15" s="18"/>
      <c r="G15" s="70">
        <f t="shared" si="0"/>
        <v>100</v>
      </c>
      <c r="H15" s="71">
        <f t="shared" si="1"/>
        <v>0</v>
      </c>
      <c r="I15" s="69">
        <f t="shared" si="2"/>
        <v>100</v>
      </c>
      <c r="J15" s="19"/>
      <c r="K15" s="17">
        <v>0</v>
      </c>
      <c r="L15" s="18">
        <v>32.61</v>
      </c>
      <c r="M15" s="70">
        <f t="shared" si="3"/>
        <v>0</v>
      </c>
      <c r="N15" s="71">
        <f t="shared" si="4"/>
        <v>0</v>
      </c>
      <c r="O15" s="69">
        <f t="shared" si="5"/>
        <v>0</v>
      </c>
      <c r="P15" s="45" t="s">
        <v>338</v>
      </c>
      <c r="Q15" s="95">
        <f t="shared" si="6"/>
        <v>32.61</v>
      </c>
      <c r="R15" s="91">
        <f t="shared" si="7"/>
        <v>100</v>
      </c>
      <c r="S15" s="88"/>
    </row>
    <row r="16" spans="1:19" s="10" customFormat="1" ht="16.5" customHeight="1">
      <c r="A16" s="51" t="s">
        <v>3</v>
      </c>
      <c r="B16" s="111">
        <v>76</v>
      </c>
      <c r="C16" s="58" t="str">
        <f>IF(ISNA(VLOOKUP($B16,List!$B$5:$K$64701,2,FALSE)),"",VLOOKUP($B16,List!$B$5:$K$64701,2,FALSE))</f>
        <v>Natalija Loginova</v>
      </c>
      <c r="D16" s="59" t="str">
        <f>IF(ISNA(VLOOKUP($B16,List!$B$5:$K$64701,5,FALSE)),"",VLOOKUP($B16,List!$B$5:$K$64701,5,FALSE))</f>
        <v>Ella ( Ella vom Teufell Insel )</v>
      </c>
      <c r="E16" s="17">
        <v>0</v>
      </c>
      <c r="F16" s="18">
        <v>39.72</v>
      </c>
      <c r="G16" s="70">
        <f t="shared" si="0"/>
        <v>0</v>
      </c>
      <c r="H16" s="71">
        <f t="shared" si="1"/>
        <v>0</v>
      </c>
      <c r="I16" s="69">
        <f t="shared" si="2"/>
        <v>0</v>
      </c>
      <c r="J16" s="19" t="s">
        <v>338</v>
      </c>
      <c r="K16" s="17">
        <v>1</v>
      </c>
      <c r="L16" s="18">
        <v>34.46</v>
      </c>
      <c r="M16" s="70">
        <f t="shared" si="3"/>
        <v>5</v>
      </c>
      <c r="N16" s="71">
        <f t="shared" si="4"/>
        <v>0</v>
      </c>
      <c r="O16" s="69">
        <f t="shared" si="5"/>
        <v>5</v>
      </c>
      <c r="P16" s="45"/>
      <c r="Q16" s="95">
        <f t="shared" si="6"/>
        <v>74.18</v>
      </c>
      <c r="R16" s="91">
        <f t="shared" si="7"/>
        <v>5</v>
      </c>
      <c r="S16" s="88" t="s">
        <v>339</v>
      </c>
    </row>
    <row r="17" spans="1:19" s="10" customFormat="1" ht="16.5" customHeight="1">
      <c r="A17" s="51" t="s">
        <v>3</v>
      </c>
      <c r="B17" s="111">
        <v>77</v>
      </c>
      <c r="C17" s="58" t="str">
        <f>IF(ISNA(VLOOKUP($B17,List!$B$5:$K$64701,2,FALSE)),"",VLOOKUP($B17,List!$B$5:$K$64701,2,FALSE))</f>
        <v>Vytautas Guobys</v>
      </c>
      <c r="D17" s="59" t="str">
        <f>IF(ISNA(VLOOKUP($B17,List!$B$5:$K$64701,5,FALSE)),"",VLOOKUP($B17,List!$B$5:$K$64701,5,FALSE))</f>
        <v>Argas ( Argas )</v>
      </c>
      <c r="E17" s="17">
        <v>2</v>
      </c>
      <c r="F17" s="18">
        <v>50.24</v>
      </c>
      <c r="G17" s="70">
        <f t="shared" si="0"/>
        <v>10</v>
      </c>
      <c r="H17" s="71">
        <f t="shared" si="1"/>
        <v>2.240000000000002</v>
      </c>
      <c r="I17" s="69">
        <f t="shared" si="2"/>
        <v>12.240000000000002</v>
      </c>
      <c r="J17" s="19"/>
      <c r="K17" s="17">
        <v>0</v>
      </c>
      <c r="L17" s="18">
        <v>38.32</v>
      </c>
      <c r="M17" s="70">
        <f t="shared" si="3"/>
        <v>0</v>
      </c>
      <c r="N17" s="71">
        <f t="shared" si="4"/>
        <v>0</v>
      </c>
      <c r="O17" s="69">
        <f t="shared" si="5"/>
        <v>0</v>
      </c>
      <c r="P17" s="45" t="s">
        <v>340</v>
      </c>
      <c r="Q17" s="95">
        <f t="shared" si="6"/>
        <v>88.56</v>
      </c>
      <c r="R17" s="91">
        <f t="shared" si="7"/>
        <v>12.240000000000002</v>
      </c>
      <c r="S17" s="88" t="s">
        <v>340</v>
      </c>
    </row>
    <row r="18" spans="1:19" s="10" customFormat="1" ht="16.5" customHeight="1">
      <c r="A18" s="39" t="s">
        <v>3</v>
      </c>
      <c r="B18" s="112">
        <v>78</v>
      </c>
      <c r="C18" s="60" t="str">
        <f>IF(ISNA(VLOOKUP($B18,List!$B$5:$K$64701,2,FALSE)),"",VLOOKUP($B18,List!$B$5:$K$64701,2,FALSE))</f>
        <v>Svetlana Kreslina</v>
      </c>
      <c r="D18" s="61" t="str">
        <f>IF(ISNA(VLOOKUP($B18,List!$B$5:$K$64701,5,FALSE)),"",VLOOKUP($B18,List!$B$5:$K$64701,5,FALSE))</f>
        <v>Lista ( Lista Bella )</v>
      </c>
      <c r="E18" s="83" t="s">
        <v>336</v>
      </c>
      <c r="F18" s="84"/>
      <c r="G18" s="70">
        <f t="shared" si="0"/>
        <v>100</v>
      </c>
      <c r="H18" s="85">
        <f t="shared" si="1"/>
        <v>0</v>
      </c>
      <c r="I18" s="69">
        <f t="shared" si="2"/>
        <v>100</v>
      </c>
      <c r="J18" s="49"/>
      <c r="K18" s="83" t="s">
        <v>336</v>
      </c>
      <c r="L18" s="86"/>
      <c r="M18" s="70">
        <f t="shared" si="3"/>
        <v>100</v>
      </c>
      <c r="N18" s="85">
        <f t="shared" si="4"/>
        <v>0</v>
      </c>
      <c r="O18" s="69">
        <f t="shared" si="5"/>
        <v>100</v>
      </c>
      <c r="P18" s="50"/>
      <c r="Q18" s="96">
        <f t="shared" si="6"/>
        <v>0</v>
      </c>
      <c r="R18" s="92">
        <f t="shared" si="7"/>
        <v>200</v>
      </c>
      <c r="S18" s="89"/>
    </row>
    <row r="19" spans="1:19" s="10" customFormat="1" ht="17.25" customHeight="1">
      <c r="A19" s="146"/>
      <c r="B19" s="147"/>
      <c r="C19" s="150" t="s">
        <v>7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1"/>
    </row>
    <row r="20" spans="1:19" s="10" customFormat="1" ht="16.5" customHeight="1">
      <c r="A20" s="51" t="s">
        <v>83</v>
      </c>
      <c r="B20" s="48">
        <v>79</v>
      </c>
      <c r="C20" s="58" t="str">
        <f>IF(ISNA(VLOOKUP($B20,List!$B$5:$K$64701,2,FALSE)),"",VLOOKUP($B20,List!$B$5:$K$64701,2,FALSE))</f>
        <v>Jelena Proshina</v>
      </c>
      <c r="D20" s="59" t="str">
        <f>IF(ISNA(VLOOKUP($B20,List!$B$5:$K$64701,5,FALSE)),"",VLOOKUP($B20,List!$B$5:$K$64701,5,FALSE))</f>
        <v>Aktush ( Houndbrae Akush )</v>
      </c>
      <c r="E20" s="17">
        <v>3</v>
      </c>
      <c r="F20" s="18">
        <v>47.26</v>
      </c>
      <c r="G20" s="70">
        <f>IF(OR(E20="diskv.",E20="ns"),100,5*E20)</f>
        <v>15</v>
      </c>
      <c r="H20" s="71">
        <f>IF(F20="-","-",(IF(F20&gt;I$4,"diskv.",IF(F20&gt;G$4,F20-G$4,0))))</f>
        <v>0</v>
      </c>
      <c r="I20" s="69">
        <f>IF(OR(E20="diskv.",E20="ns",H20="diskv."),100,G20+H20)</f>
        <v>15</v>
      </c>
      <c r="J20" s="19"/>
      <c r="K20" s="17" t="s">
        <v>337</v>
      </c>
      <c r="L20" s="18"/>
      <c r="M20" s="70">
        <f>IF(OR(K20="diskv.",K20="ns"),100,5*K20)</f>
        <v>100</v>
      </c>
      <c r="N20" s="71">
        <f>IF(L20="-","-",(IF(L20&gt;O$4,"diskv.",IF(L20&gt;M$4,L20-M$4,0))))</f>
        <v>0</v>
      </c>
      <c r="O20" s="69">
        <f>IF(OR(K20="diskv.",K20="ns",N20="diskv."),100,M20+N20)</f>
        <v>100</v>
      </c>
      <c r="P20" s="45"/>
      <c r="Q20" s="94">
        <f>F20+L20</f>
        <v>47.26</v>
      </c>
      <c r="R20" s="90">
        <f>I20+O20</f>
        <v>115</v>
      </c>
      <c r="S20" s="88"/>
    </row>
    <row r="21" spans="1:19" s="10" customFormat="1" ht="19.5" customHeight="1">
      <c r="A21" s="51" t="s">
        <v>83</v>
      </c>
      <c r="B21" s="111">
        <v>81</v>
      </c>
      <c r="C21" s="58" t="str">
        <f>IF(ISNA(VLOOKUP($B21,List!$B$5:$K$64701,2,FALSE)),"",VLOOKUP($B21,List!$B$5:$K$64701,2,FALSE))</f>
        <v>Andrejs Makarovs</v>
      </c>
      <c r="D21" s="59" t="str">
        <f>IF(ISNA(VLOOKUP($B21,List!$B$5:$K$64701,5,FALSE)),"",VLOOKUP($B21,List!$B$5:$K$64701,5,FALSE))</f>
        <v>Jolly ( Stasyline Jemma )</v>
      </c>
      <c r="E21" s="17">
        <v>1</v>
      </c>
      <c r="F21" s="47">
        <v>41.17</v>
      </c>
      <c r="G21" s="70">
        <f>IF(OR(E21="diskv.",E21="ns"),100,5*E21)</f>
        <v>5</v>
      </c>
      <c r="H21" s="71">
        <f>IF(F21="-","-",(IF(F21&gt;I$4,"diskv.",IF(F21&gt;G$4,F21-G$4,0))))</f>
        <v>0</v>
      </c>
      <c r="I21" s="69">
        <f>IF(OR(E21="diskv.",E21="ns",H21="diskv."),100,G21+H21)</f>
        <v>5</v>
      </c>
      <c r="J21" s="19" t="s">
        <v>340</v>
      </c>
      <c r="K21" s="17">
        <v>0</v>
      </c>
      <c r="L21" s="18">
        <v>34.03</v>
      </c>
      <c r="M21" s="70">
        <f>IF(OR(K21="diskv.",K21="ns"),100,5*K21)</f>
        <v>0</v>
      </c>
      <c r="N21" s="71">
        <f>IF(L21="-","-",(IF(L21&gt;O$4,"diskv.",IF(L21&gt;M$4,L21-M$4,0))))</f>
        <v>0</v>
      </c>
      <c r="O21" s="69">
        <f>IF(OR(K21="diskv.",K21="ns",N21="diskv."),100,M21+N21)</f>
        <v>0</v>
      </c>
      <c r="P21" s="45" t="s">
        <v>340</v>
      </c>
      <c r="Q21" s="95">
        <f>F21+L21</f>
        <v>75.2</v>
      </c>
      <c r="R21" s="91">
        <f>I21+O21</f>
        <v>5</v>
      </c>
      <c r="S21" s="88" t="s">
        <v>340</v>
      </c>
    </row>
    <row r="22" spans="1:19" s="10" customFormat="1" ht="16.5" customHeight="1">
      <c r="A22" s="39" t="s">
        <v>83</v>
      </c>
      <c r="B22" s="112">
        <v>82</v>
      </c>
      <c r="C22" s="60" t="str">
        <f>IF(ISNA(VLOOKUP($B22,List!$B$5:$K$64701,2,FALSE)),"",VLOOKUP($B22,List!$B$5:$K$64701,2,FALSE))</f>
        <v>Rasa Guobiene</v>
      </c>
      <c r="D22" s="61" t="str">
        <f>IF(ISNA(VLOOKUP($B22,List!$B$5:$K$64701,5,FALSE)),"",VLOOKUP($B22,List!$B$5:$K$64701,5,FALSE))</f>
        <v>Rubis ( Rubinas )</v>
      </c>
      <c r="E22" s="83">
        <v>3</v>
      </c>
      <c r="F22" s="86">
        <v>45.17</v>
      </c>
      <c r="G22" s="70">
        <f>IF(OR(E22="diskv.",E22="ns"),100,5*E22)</f>
        <v>15</v>
      </c>
      <c r="H22" s="85">
        <f>IF(F22="-","-",(IF(F22&gt;I$4,"diskv.",IF(F22&gt;G$4,F22-G$4,0))))</f>
        <v>0</v>
      </c>
      <c r="I22" s="69">
        <f>IF(OR(E22="diskv.",E22="ns",H22="diskv."),100,G22+H22)</f>
        <v>15</v>
      </c>
      <c r="J22" s="49"/>
      <c r="K22" s="83">
        <v>0</v>
      </c>
      <c r="L22" s="86">
        <v>34.2</v>
      </c>
      <c r="M22" s="70">
        <f>IF(OR(K22="diskv.",K22="ns"),100,5*K22)</f>
        <v>0</v>
      </c>
      <c r="N22" s="85">
        <f>IF(L22="-","-",(IF(L22&gt;O$4,"diskv.",IF(L22&gt;M$4,L22-M$4,0))))</f>
        <v>0</v>
      </c>
      <c r="O22" s="69">
        <f>IF(OR(K22="diskv.",K22="ns",N22="diskv."),100,M22+N22)</f>
        <v>0</v>
      </c>
      <c r="P22" s="50"/>
      <c r="Q22" s="96">
        <f>F22+L22</f>
        <v>79.37</v>
      </c>
      <c r="R22" s="93">
        <f>I22+O22</f>
        <v>15</v>
      </c>
      <c r="S22" s="89"/>
    </row>
    <row r="23" spans="1:19" s="10" customFormat="1" ht="15.75" customHeight="1">
      <c r="A23" s="146"/>
      <c r="B23" s="147"/>
      <c r="C23" s="150" t="s">
        <v>8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1"/>
    </row>
    <row r="24" spans="1:19" s="10" customFormat="1" ht="16.5" customHeight="1">
      <c r="A24" s="51" t="s">
        <v>83</v>
      </c>
      <c r="B24" s="48">
        <v>83</v>
      </c>
      <c r="C24" s="58" t="str">
        <f>IF(ISNA(VLOOKUP($B24,List!$B$5:$K$64701,2,FALSE)),"",VLOOKUP($B24,List!$B$5:$K$64701,2,FALSE))</f>
        <v>Giedre Valauskaite</v>
      </c>
      <c r="D24" s="59" t="str">
        <f>IF(ISNA(VLOOKUP($B24,List!$B$5:$K$64701,5,FALSE)),"",VLOOKUP($B24,List!$B$5:$K$64701,5,FALSE))</f>
        <v>cile ( chily nykstuku imperija )</v>
      </c>
      <c r="E24" s="17">
        <v>2</v>
      </c>
      <c r="F24" s="18">
        <v>45.7</v>
      </c>
      <c r="G24" s="70">
        <f aca="true" t="shared" si="8" ref="G24:G32">IF(OR(E24="diskv.",E24="ns"),100,5*E24)</f>
        <v>10</v>
      </c>
      <c r="H24" s="71">
        <f aca="true" t="shared" si="9" ref="H24:H32">IF(F24="-","-",(IF(F24&gt;I$4,"diskv.",IF(F24&gt;G$4,F24-G$4,0))))</f>
        <v>0</v>
      </c>
      <c r="I24" s="69">
        <f aca="true" t="shared" si="10" ref="I24:I32">IF(OR(E24="diskv.",E24="ns",H24="diskv."),100,G24+H24)</f>
        <v>10</v>
      </c>
      <c r="J24" s="19"/>
      <c r="K24" s="17">
        <v>0</v>
      </c>
      <c r="L24" s="18">
        <v>35.2</v>
      </c>
      <c r="M24" s="70">
        <f aca="true" t="shared" si="11" ref="M24:M32">IF(OR(K24="diskv.",K24="ns"),100,5*K24)</f>
        <v>0</v>
      </c>
      <c r="N24" s="71">
        <f aca="true" t="shared" si="12" ref="N24:N32">IF(L24="-","-",(IF(L24&gt;O$4,"diskv.",IF(L24&gt;M$4,L24-M$4,0))))</f>
        <v>0</v>
      </c>
      <c r="O24" s="69">
        <f aca="true" t="shared" si="13" ref="O24:O32">IF(OR(K24="diskv.",K24="ns",N24="diskv."),100,M24+N24)</f>
        <v>0</v>
      </c>
      <c r="P24" s="45"/>
      <c r="Q24" s="94">
        <f aca="true" t="shared" si="14" ref="Q24:Q32">F24+L24</f>
        <v>80.9</v>
      </c>
      <c r="R24" s="91">
        <f aca="true" t="shared" si="15" ref="R24:R32">I24+O24</f>
        <v>10</v>
      </c>
      <c r="S24" s="88"/>
    </row>
    <row r="25" spans="1:19" s="10" customFormat="1" ht="19.5" customHeight="1">
      <c r="A25" s="51" t="s">
        <v>83</v>
      </c>
      <c r="B25" s="111">
        <v>84</v>
      </c>
      <c r="C25" s="58" t="str">
        <f>IF(ISNA(VLOOKUP($B25,List!$B$5:$K$64701,2,FALSE)),"",VLOOKUP($B25,List!$B$5:$K$64701,2,FALSE))</f>
        <v>Raminta Zilinskaite</v>
      </c>
      <c r="D25" s="59" t="str">
        <f>IF(ISNA(VLOOKUP($B25,List!$B$5:$K$64701,5,FALSE)),"",VLOOKUP($B25,List!$B$5:$K$64701,5,FALSE))</f>
        <v>Zara ( Zara )</v>
      </c>
      <c r="E25" s="17">
        <v>2</v>
      </c>
      <c r="F25" s="18">
        <v>55.33</v>
      </c>
      <c r="G25" s="70">
        <f t="shared" si="8"/>
        <v>10</v>
      </c>
      <c r="H25" s="71">
        <f t="shared" si="9"/>
        <v>7.329999999999998</v>
      </c>
      <c r="I25" s="69">
        <f t="shared" si="10"/>
        <v>17.33</v>
      </c>
      <c r="J25" s="19"/>
      <c r="K25" s="17">
        <v>0</v>
      </c>
      <c r="L25" s="18">
        <v>39.83</v>
      </c>
      <c r="M25" s="70">
        <f t="shared" si="11"/>
        <v>0</v>
      </c>
      <c r="N25" s="71">
        <f t="shared" si="12"/>
        <v>0</v>
      </c>
      <c r="O25" s="69">
        <f t="shared" si="13"/>
        <v>0</v>
      </c>
      <c r="P25" s="45"/>
      <c r="Q25" s="95">
        <f t="shared" si="14"/>
        <v>95.16</v>
      </c>
      <c r="R25" s="91">
        <f t="shared" si="15"/>
        <v>17.33</v>
      </c>
      <c r="S25" s="88"/>
    </row>
    <row r="26" spans="1:19" s="10" customFormat="1" ht="19.5" customHeight="1">
      <c r="A26" s="51" t="s">
        <v>83</v>
      </c>
      <c r="B26" s="111">
        <v>87</v>
      </c>
      <c r="C26" s="58" t="str">
        <f>IF(ISNA(VLOOKUP($B26,List!$B$5:$K$64701,2,FALSE)),"",VLOOKUP($B26,List!$B$5:$K$64701,2,FALSE))</f>
        <v>Liivika Pärg</v>
      </c>
      <c r="D26" s="59" t="str">
        <f>IF(ISNA(VLOOKUP($B26,List!$B$5:$K$64701,5,FALSE)),"",VLOOKUP($B26,List!$B$5:$K$64701,5,FALSE))</f>
        <v>Mirka ( Fire Rock Dandelion )</v>
      </c>
      <c r="E26" s="17" t="s">
        <v>337</v>
      </c>
      <c r="F26" s="18"/>
      <c r="G26" s="70">
        <f t="shared" si="8"/>
        <v>100</v>
      </c>
      <c r="H26" s="71">
        <f t="shared" si="9"/>
        <v>0</v>
      </c>
      <c r="I26" s="69">
        <f t="shared" si="10"/>
        <v>100</v>
      </c>
      <c r="J26" s="19"/>
      <c r="K26" s="17">
        <v>0</v>
      </c>
      <c r="L26" s="18">
        <v>32.85</v>
      </c>
      <c r="M26" s="70">
        <f t="shared" si="11"/>
        <v>0</v>
      </c>
      <c r="N26" s="71">
        <f t="shared" si="12"/>
        <v>0</v>
      </c>
      <c r="O26" s="69">
        <f t="shared" si="13"/>
        <v>0</v>
      </c>
      <c r="P26" s="45" t="s">
        <v>339</v>
      </c>
      <c r="Q26" s="95">
        <f t="shared" si="14"/>
        <v>32.85</v>
      </c>
      <c r="R26" s="91">
        <f t="shared" si="15"/>
        <v>100</v>
      </c>
      <c r="S26" s="88"/>
    </row>
    <row r="27" spans="1:19" s="10" customFormat="1" ht="19.5" customHeight="1">
      <c r="A27" s="51" t="s">
        <v>83</v>
      </c>
      <c r="B27" s="111">
        <v>88</v>
      </c>
      <c r="C27" s="58" t="str">
        <f>IF(ISNA(VLOOKUP($B27,List!$B$5:$K$64701,2,FALSE)),"",VLOOKUP($B27,List!$B$5:$K$64701,2,FALSE))</f>
        <v>Solvita Slišāne</v>
      </c>
      <c r="D27" s="59" t="str">
        <f>IF(ISNA(VLOOKUP($B27,List!$B$5:$K$64701,5,FALSE)),"",VLOOKUP($B27,List!$B$5:$K$64701,5,FALSE))</f>
        <v>Tika ( Tika )</v>
      </c>
      <c r="E27" s="17" t="s">
        <v>337</v>
      </c>
      <c r="F27" s="18"/>
      <c r="G27" s="70">
        <f t="shared" si="8"/>
        <v>100</v>
      </c>
      <c r="H27" s="71">
        <f t="shared" si="9"/>
        <v>0</v>
      </c>
      <c r="I27" s="69">
        <f t="shared" si="10"/>
        <v>100</v>
      </c>
      <c r="J27" s="19"/>
      <c r="K27" s="17">
        <v>0</v>
      </c>
      <c r="L27" s="18">
        <v>35.41</v>
      </c>
      <c r="M27" s="70">
        <f t="shared" si="11"/>
        <v>0</v>
      </c>
      <c r="N27" s="71">
        <f t="shared" si="12"/>
        <v>0</v>
      </c>
      <c r="O27" s="69">
        <f t="shared" si="13"/>
        <v>0</v>
      </c>
      <c r="P27" s="45"/>
      <c r="Q27" s="95">
        <f t="shared" si="14"/>
        <v>35.41</v>
      </c>
      <c r="R27" s="91">
        <f t="shared" si="15"/>
        <v>100</v>
      </c>
      <c r="S27" s="88"/>
    </row>
    <row r="28" spans="1:19" s="10" customFormat="1" ht="19.5" customHeight="1">
      <c r="A28" s="51" t="s">
        <v>83</v>
      </c>
      <c r="B28" s="111">
        <v>89</v>
      </c>
      <c r="C28" s="58" t="str">
        <f>IF(ISNA(VLOOKUP($B28,List!$B$5:$K$64701,2,FALSE)),"",VLOOKUP($B28,List!$B$5:$K$64701,2,FALSE))</f>
        <v>Laima Statutaite</v>
      </c>
      <c r="D28" s="59" t="str">
        <f>IF(ISNA(VLOOKUP($B28,List!$B$5:$K$64701,5,FALSE)),"",VLOOKUP($B28,List!$B$5:$K$64701,5,FALSE))</f>
        <v>Meta ( Flipsi Tai Fokstrotas )</v>
      </c>
      <c r="E28" s="17">
        <v>1</v>
      </c>
      <c r="F28" s="18">
        <v>42.67</v>
      </c>
      <c r="G28" s="70">
        <f t="shared" si="8"/>
        <v>5</v>
      </c>
      <c r="H28" s="71">
        <f t="shared" si="9"/>
        <v>0</v>
      </c>
      <c r="I28" s="69">
        <f t="shared" si="10"/>
        <v>5</v>
      </c>
      <c r="J28" s="19"/>
      <c r="K28" s="17">
        <v>0</v>
      </c>
      <c r="L28" s="18">
        <v>35.47</v>
      </c>
      <c r="M28" s="70">
        <f t="shared" si="11"/>
        <v>0</v>
      </c>
      <c r="N28" s="71">
        <f t="shared" si="12"/>
        <v>0</v>
      </c>
      <c r="O28" s="69">
        <f t="shared" si="13"/>
        <v>0</v>
      </c>
      <c r="P28" s="45"/>
      <c r="Q28" s="95">
        <f t="shared" si="14"/>
        <v>78.14</v>
      </c>
      <c r="R28" s="91">
        <f t="shared" si="15"/>
        <v>5</v>
      </c>
      <c r="S28" s="88"/>
    </row>
    <row r="29" spans="1:19" s="10" customFormat="1" ht="19.5" customHeight="1">
      <c r="A29" s="51" t="s">
        <v>83</v>
      </c>
      <c r="B29" s="111">
        <v>90</v>
      </c>
      <c r="C29" s="58" t="str">
        <f>IF(ISNA(VLOOKUP($B29,List!$B$5:$K$64701,2,FALSE)),"",VLOOKUP($B29,List!$B$5:$K$64701,2,FALSE))</f>
        <v>Svetlana Kreslina</v>
      </c>
      <c r="D29" s="59" t="str">
        <f>IF(ISNA(VLOOKUP($B29,List!$B$5:$K$64701,5,FALSE)),"",VLOOKUP($B29,List!$B$5:$K$64701,5,FALSE))</f>
        <v>Ru ( Flyland Flying Dream )</v>
      </c>
      <c r="E29" s="17" t="s">
        <v>336</v>
      </c>
      <c r="F29" s="18"/>
      <c r="G29" s="70">
        <f t="shared" si="8"/>
        <v>100</v>
      </c>
      <c r="H29" s="71">
        <f t="shared" si="9"/>
        <v>0</v>
      </c>
      <c r="I29" s="69">
        <f t="shared" si="10"/>
        <v>100</v>
      </c>
      <c r="J29" s="19"/>
      <c r="K29" s="17" t="s">
        <v>336</v>
      </c>
      <c r="L29" s="18"/>
      <c r="M29" s="70">
        <f t="shared" si="11"/>
        <v>100</v>
      </c>
      <c r="N29" s="71">
        <f t="shared" si="12"/>
        <v>0</v>
      </c>
      <c r="O29" s="69">
        <f t="shared" si="13"/>
        <v>100</v>
      </c>
      <c r="P29" s="45"/>
      <c r="Q29" s="95">
        <f t="shared" si="14"/>
        <v>0</v>
      </c>
      <c r="R29" s="91">
        <f t="shared" si="15"/>
        <v>200</v>
      </c>
      <c r="S29" s="88"/>
    </row>
    <row r="30" spans="1:19" s="10" customFormat="1" ht="19.5" customHeight="1">
      <c r="A30" s="51" t="s">
        <v>83</v>
      </c>
      <c r="B30" s="111">
        <v>91</v>
      </c>
      <c r="C30" s="58" t="str">
        <f>IF(ISNA(VLOOKUP($B30,List!$B$5:$K$64701,2,FALSE)),"",VLOOKUP($B30,List!$B$5:$K$64701,2,FALSE))</f>
        <v>Dovilė Blažinauskaitė</v>
      </c>
      <c r="D30" s="59" t="str">
        <f>IF(ISNA(VLOOKUP($B30,List!$B$5:$K$64701,5,FALSE)),"",VLOOKUP($B30,List!$B$5:$K$64701,5,FALSE))</f>
        <v>Dina</v>
      </c>
      <c r="E30" s="17">
        <v>0</v>
      </c>
      <c r="F30" s="18">
        <v>49.7</v>
      </c>
      <c r="G30" s="70">
        <f t="shared" si="8"/>
        <v>0</v>
      </c>
      <c r="H30" s="71">
        <f t="shared" si="9"/>
        <v>1.7000000000000028</v>
      </c>
      <c r="I30" s="69">
        <f t="shared" si="10"/>
        <v>1.7000000000000028</v>
      </c>
      <c r="J30" s="19" t="s">
        <v>338</v>
      </c>
      <c r="K30" s="17">
        <v>0</v>
      </c>
      <c r="L30" s="18">
        <v>42.77</v>
      </c>
      <c r="M30" s="70">
        <f t="shared" si="11"/>
        <v>0</v>
      </c>
      <c r="N30" s="71">
        <f t="shared" si="12"/>
        <v>1.7700000000000031</v>
      </c>
      <c r="O30" s="69">
        <f t="shared" si="13"/>
        <v>1.7700000000000031</v>
      </c>
      <c r="P30" s="45"/>
      <c r="Q30" s="95">
        <f t="shared" si="14"/>
        <v>92.47</v>
      </c>
      <c r="R30" s="91">
        <f t="shared" si="15"/>
        <v>3.470000000000006</v>
      </c>
      <c r="S30" s="88" t="s">
        <v>338</v>
      </c>
    </row>
    <row r="31" spans="1:19" s="10" customFormat="1" ht="19.5" customHeight="1">
      <c r="A31" s="51" t="s">
        <v>83</v>
      </c>
      <c r="B31" s="111">
        <v>92</v>
      </c>
      <c r="C31" s="58" t="str">
        <f>IF(ISNA(VLOOKUP($B31,List!$B$5:$K$64701,2,FALSE)),"",VLOOKUP($B31,List!$B$5:$K$64701,2,FALSE))</f>
        <v>Vilija Snorkienė</v>
      </c>
      <c r="D31" s="59" t="str">
        <f>IF(ISNA(VLOOKUP($B31,List!$B$5:$K$64701,5,FALSE)),"",VLOOKUP($B31,List!$B$5:$K$64701,5,FALSE))</f>
        <v>Fai ( Ice and Fire )</v>
      </c>
      <c r="E31" s="17">
        <v>1</v>
      </c>
      <c r="F31" s="18">
        <v>40.88</v>
      </c>
      <c r="G31" s="70">
        <f t="shared" si="8"/>
        <v>5</v>
      </c>
      <c r="H31" s="71">
        <f t="shared" si="9"/>
        <v>0</v>
      </c>
      <c r="I31" s="69">
        <f t="shared" si="10"/>
        <v>5</v>
      </c>
      <c r="J31" s="19" t="s">
        <v>339</v>
      </c>
      <c r="K31" s="17">
        <v>0</v>
      </c>
      <c r="L31" s="18">
        <v>31.72</v>
      </c>
      <c r="M31" s="70">
        <f t="shared" si="11"/>
        <v>0</v>
      </c>
      <c r="N31" s="71">
        <f t="shared" si="12"/>
        <v>0</v>
      </c>
      <c r="O31" s="69">
        <f t="shared" si="13"/>
        <v>0</v>
      </c>
      <c r="P31" s="45" t="s">
        <v>338</v>
      </c>
      <c r="Q31" s="95">
        <f t="shared" si="14"/>
        <v>72.6</v>
      </c>
      <c r="R31" s="91">
        <f t="shared" si="15"/>
        <v>5</v>
      </c>
      <c r="S31" s="88" t="s">
        <v>339</v>
      </c>
    </row>
    <row r="32" spans="1:19" s="10" customFormat="1" ht="19.5" customHeight="1">
      <c r="A32" s="39" t="s">
        <v>83</v>
      </c>
      <c r="B32" s="112">
        <v>93</v>
      </c>
      <c r="C32" s="60" t="str">
        <f>IF(ISNA(VLOOKUP($B32,List!$B$5:$K$64701,2,FALSE)),"",VLOOKUP($B32,List!$B$5:$K$64701,2,FALSE))</f>
        <v>Jūratė Miliūnaitė</v>
      </c>
      <c r="D32" s="61" t="str">
        <f>IF(ISNA(VLOOKUP($B32,List!$B$5:$K$64701,5,FALSE)),"",VLOOKUP($B32,List!$B$5:$K$64701,5,FALSE))</f>
        <v>Sabi ( Wasabi-Auksine svaja z Romanova chovu )</v>
      </c>
      <c r="E32" s="83">
        <v>1</v>
      </c>
      <c r="F32" s="86">
        <v>43.25</v>
      </c>
      <c r="G32" s="127">
        <f t="shared" si="8"/>
        <v>5</v>
      </c>
      <c r="H32" s="128">
        <f t="shared" si="9"/>
        <v>0</v>
      </c>
      <c r="I32" s="129">
        <f t="shared" si="10"/>
        <v>5</v>
      </c>
      <c r="J32" s="130"/>
      <c r="K32" s="131">
        <v>0</v>
      </c>
      <c r="L32" s="126">
        <v>34.05</v>
      </c>
      <c r="M32" s="127">
        <f t="shared" si="11"/>
        <v>0</v>
      </c>
      <c r="N32" s="128">
        <f t="shared" si="12"/>
        <v>0</v>
      </c>
      <c r="O32" s="129">
        <f t="shared" si="13"/>
        <v>0</v>
      </c>
      <c r="P32" s="50"/>
      <c r="Q32" s="96">
        <f t="shared" si="14"/>
        <v>77.3</v>
      </c>
      <c r="R32" s="92">
        <f t="shared" si="15"/>
        <v>5</v>
      </c>
      <c r="S32" s="89"/>
    </row>
    <row r="34" ht="12.75">
      <c r="C34" s="2" t="s">
        <v>103</v>
      </c>
    </row>
  </sheetData>
  <sheetProtection sheet="1" objects="1" scenarios="1" autoFilter="0"/>
  <autoFilter ref="A5:S32"/>
  <mergeCells count="8">
    <mergeCell ref="A19:B19"/>
    <mergeCell ref="C19:S19"/>
    <mergeCell ref="A23:B23"/>
    <mergeCell ref="C23:S23"/>
    <mergeCell ref="C4:D4"/>
    <mergeCell ref="Q4:S4"/>
    <mergeCell ref="A6:B6"/>
    <mergeCell ref="C6:S6"/>
  </mergeCells>
  <conditionalFormatting sqref="O20:O22 R20:R22 I20:I22 I24:I32 O24:O32 R24:R32 O7:O18 I7:I18 R7:R18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1" sqref="C1:D1"/>
    </sheetView>
  </sheetViews>
  <sheetFormatPr defaultColWidth="9.140625" defaultRowHeight="12.75"/>
  <cols>
    <col min="1" max="1" width="5.14062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7109375" style="3" customWidth="1"/>
    <col min="6" max="6" width="8.8515625" style="3" customWidth="1"/>
    <col min="7" max="7" width="7.7109375" style="3" customWidth="1"/>
    <col min="8" max="8" width="8.7109375" style="3" customWidth="1"/>
    <col min="9" max="9" width="7.7109375" style="3" customWidth="1"/>
    <col min="10" max="10" width="6.71093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57421875" style="3" customWidth="1"/>
    <col min="18" max="18" width="9.7109375" style="2" customWidth="1"/>
    <col min="19" max="19" width="6.57421875" style="2" customWidth="1"/>
    <col min="20" max="20" width="3.8515625" style="2" customWidth="1"/>
    <col min="21" max="16384" width="9.140625" style="2" customWidth="1"/>
  </cols>
  <sheetData>
    <row r="1" spans="3:17" ht="24.75">
      <c r="C1" s="4" t="s">
        <v>1</v>
      </c>
      <c r="D1" s="114" t="s">
        <v>314</v>
      </c>
      <c r="E1" s="5"/>
      <c r="K1" s="6"/>
      <c r="L1" s="6"/>
      <c r="M1" s="6"/>
      <c r="O1" s="6" t="str">
        <f>List!G1</f>
        <v>Judge: Anders Virtanen (Finland)</v>
      </c>
      <c r="P1" s="8"/>
      <c r="Q1" s="8"/>
    </row>
    <row r="2" spans="2:16" ht="13.5" customHeight="1">
      <c r="B2" s="8"/>
      <c r="C2" s="11" t="s">
        <v>9</v>
      </c>
      <c r="D2" s="7"/>
      <c r="E2" s="12" t="s">
        <v>315</v>
      </c>
      <c r="F2" s="13"/>
      <c r="G2" s="14"/>
      <c r="H2" s="14"/>
      <c r="I2" s="14"/>
      <c r="K2" s="54" t="s">
        <v>316</v>
      </c>
      <c r="L2" s="55"/>
      <c r="M2" s="40"/>
      <c r="N2" s="40"/>
      <c r="O2" s="40"/>
      <c r="P2" s="2"/>
    </row>
    <row r="3" spans="1:17" s="7" customFormat="1" ht="13.5" customHeight="1">
      <c r="A3" s="8"/>
      <c r="B3" s="8"/>
      <c r="C3" s="11"/>
      <c r="E3" s="62" t="s">
        <v>41</v>
      </c>
      <c r="F3" s="75">
        <v>141</v>
      </c>
      <c r="G3" s="63" t="s">
        <v>42</v>
      </c>
      <c r="H3" s="76">
        <v>3.2</v>
      </c>
      <c r="I3" s="64" t="s">
        <v>6</v>
      </c>
      <c r="J3" s="9"/>
      <c r="K3" s="62" t="s">
        <v>41</v>
      </c>
      <c r="L3" s="75">
        <v>145</v>
      </c>
      <c r="M3" s="63" t="s">
        <v>42</v>
      </c>
      <c r="N3" s="76">
        <v>3.5</v>
      </c>
      <c r="O3" s="64" t="s">
        <v>6</v>
      </c>
      <c r="Q3" s="9"/>
    </row>
    <row r="4" spans="1:19" s="7" customFormat="1" ht="14.25" customHeight="1">
      <c r="A4" s="8"/>
      <c r="B4" s="52"/>
      <c r="C4" s="145"/>
      <c r="D4" s="145"/>
      <c r="E4" s="65"/>
      <c r="F4" s="66" t="s">
        <v>43</v>
      </c>
      <c r="G4" s="67">
        <v>44</v>
      </c>
      <c r="H4" s="66" t="s">
        <v>44</v>
      </c>
      <c r="I4" s="68">
        <v>80</v>
      </c>
      <c r="J4" s="53"/>
      <c r="K4" s="65"/>
      <c r="L4" s="66" t="s">
        <v>43</v>
      </c>
      <c r="M4" s="67">
        <v>48</v>
      </c>
      <c r="N4" s="66" t="s">
        <v>45</v>
      </c>
      <c r="O4" s="68">
        <v>90</v>
      </c>
      <c r="Q4" s="142" t="s">
        <v>65</v>
      </c>
      <c r="R4" s="143"/>
      <c r="S4" s="144"/>
    </row>
    <row r="5" spans="1:19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  <c r="K5" s="80" t="s">
        <v>48</v>
      </c>
      <c r="L5" s="81" t="s">
        <v>49</v>
      </c>
      <c r="M5" s="82" t="s">
        <v>50</v>
      </c>
      <c r="N5" s="82" t="s">
        <v>52</v>
      </c>
      <c r="O5" s="82" t="s">
        <v>53</v>
      </c>
      <c r="P5" s="80" t="s">
        <v>51</v>
      </c>
      <c r="Q5" s="81" t="s">
        <v>54</v>
      </c>
      <c r="R5" s="82" t="s">
        <v>53</v>
      </c>
      <c r="S5" s="80" t="s">
        <v>51</v>
      </c>
    </row>
    <row r="6" spans="1:19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1:19" s="10" customFormat="1" ht="19.5" customHeight="1">
      <c r="A7" s="51" t="s">
        <v>3</v>
      </c>
      <c r="B7" s="48">
        <v>21</v>
      </c>
      <c r="C7" s="56" t="str">
        <f>IF(ISNA(VLOOKUP($B7,List!$B$5:$K$64701,2,FALSE)),"",VLOOKUP($B7,List!$B$5:$K$64701,2,FALSE))</f>
        <v>Ina Petrauskienė</v>
      </c>
      <c r="D7" s="57" t="str">
        <f>IF(ISNA(VLOOKUP($B7,List!$B$5:$K$64701,5,FALSE)),"",VLOOKUP($B7,List!$B$5:$K$64701,5,FALSE))</f>
        <v>Aras ( Finnis Pamario Vilkė )</v>
      </c>
      <c r="E7" s="17">
        <v>1</v>
      </c>
      <c r="F7" s="18">
        <v>30.82</v>
      </c>
      <c r="G7" s="70">
        <f>IF(OR(E7="diskv.",E7="ns"),100,5*E7)</f>
        <v>5</v>
      </c>
      <c r="H7" s="71">
        <f>IF(F7="-","-",(IF(F7&gt;I$4,"diskv.",IF(F7&gt;G$4,F7-G$4,0))))</f>
        <v>0</v>
      </c>
      <c r="I7" s="69">
        <f>IF(OR(E7="diskv.",E7="ns",H7="diskv."),100,G7+H7)</f>
        <v>5</v>
      </c>
      <c r="J7" s="19" t="s">
        <v>340</v>
      </c>
      <c r="K7" s="17" t="s">
        <v>337</v>
      </c>
      <c r="L7" s="18"/>
      <c r="M7" s="70">
        <f>IF(OR(K7="diskv.",K7="ns"),100,5*K7)</f>
        <v>100</v>
      </c>
      <c r="N7" s="71">
        <f>IF(L7="-","-",(IF(L7&gt;O$4,"diskv.",IF(L7&gt;M$4,L7-M$4,0))))</f>
        <v>0</v>
      </c>
      <c r="O7" s="69">
        <f>IF(OR(K7="diskv.",K7="ns",N7="diskv."),100,M7+N7)</f>
        <v>100</v>
      </c>
      <c r="P7" s="44"/>
      <c r="Q7" s="94">
        <f aca="true" t="shared" si="0" ref="Q7:Q15">F7+L7</f>
        <v>30.82</v>
      </c>
      <c r="R7" s="90">
        <f aca="true" t="shared" si="1" ref="R7:R15">I7+O7</f>
        <v>105</v>
      </c>
      <c r="S7" s="87"/>
    </row>
    <row r="8" spans="1:19" s="10" customFormat="1" ht="19.5" customHeight="1">
      <c r="A8" s="51" t="s">
        <v>3</v>
      </c>
      <c r="B8" s="111">
        <v>22</v>
      </c>
      <c r="C8" s="58" t="str">
        <f>IF(ISNA(VLOOKUP($B8,List!$B$5:$K$64701,2,FALSE)),"",VLOOKUP($B8,List!$B$5:$K$64701,2,FALSE))</f>
        <v>Vytautas Lopeta</v>
      </c>
      <c r="D8" s="59" t="str">
        <f>IF(ISNA(VLOOKUP($B8,List!$B$5:$K$64701,5,FALSE)),"",VLOOKUP($B8,List!$B$5:$K$64701,5,FALSE))</f>
        <v>Reginka ( Raina Elkeeava )</v>
      </c>
      <c r="E8" s="17">
        <v>1</v>
      </c>
      <c r="F8" s="18">
        <v>35.46</v>
      </c>
      <c r="G8" s="70">
        <f aca="true" t="shared" si="2" ref="G8:G15">IF(OR(E8="diskv.",E8="ns"),100,5*E8)</f>
        <v>5</v>
      </c>
      <c r="H8" s="71">
        <f aca="true" t="shared" si="3" ref="H8:H15">IF(F8="-","-",(IF(F8&gt;I$4,"diskv.",IF(F8&gt;G$4,F8-G$4,0))))</f>
        <v>0</v>
      </c>
      <c r="I8" s="69">
        <f aca="true" t="shared" si="4" ref="I8:I15">IF(OR(E8="diskv.",E8="ns",H8="diskv."),100,G8+H8)</f>
        <v>5</v>
      </c>
      <c r="J8" s="19"/>
      <c r="K8" s="17">
        <v>0</v>
      </c>
      <c r="L8" s="18">
        <v>27.24</v>
      </c>
      <c r="M8" s="70">
        <f aca="true" t="shared" si="5" ref="M8:M15">IF(OR(K8="diskv.",K8="ns"),100,5*K8)</f>
        <v>0</v>
      </c>
      <c r="N8" s="71">
        <f aca="true" t="shared" si="6" ref="N8:N15">IF(L8="-","-",(IF(L8&gt;O$4,"diskv.",IF(L8&gt;M$4,L8-M$4,0))))</f>
        <v>0</v>
      </c>
      <c r="O8" s="69">
        <f aca="true" t="shared" si="7" ref="O8:O15">IF(OR(K8="diskv.",K8="ns",N8="diskv."),100,M8+N8)</f>
        <v>0</v>
      </c>
      <c r="P8" s="45" t="s">
        <v>338</v>
      </c>
      <c r="Q8" s="95">
        <f t="shared" si="0"/>
        <v>62.7</v>
      </c>
      <c r="R8" s="91">
        <f t="shared" si="1"/>
        <v>5</v>
      </c>
      <c r="S8" s="88" t="s">
        <v>339</v>
      </c>
    </row>
    <row r="9" spans="1:19" s="10" customFormat="1" ht="19.5" customHeight="1">
      <c r="A9" s="51" t="s">
        <v>3</v>
      </c>
      <c r="B9" s="111">
        <v>23</v>
      </c>
      <c r="C9" s="58" t="str">
        <f>IF(ISNA(VLOOKUP($B9,List!$B$5:$K$64701,2,FALSE)),"",VLOOKUP($B9,List!$B$5:$K$64701,2,FALSE))</f>
        <v>Dagne Kraulaidyte</v>
      </c>
      <c r="D9" s="59" t="str">
        <f>IF(ISNA(VLOOKUP($B9,List!$B$5:$K$64701,5,FALSE)),"",VLOOKUP($B9,List!$B$5:$K$64701,5,FALSE))</f>
        <v>Lape</v>
      </c>
      <c r="E9" s="17" t="s">
        <v>336</v>
      </c>
      <c r="F9" s="18"/>
      <c r="G9" s="70">
        <f t="shared" si="2"/>
        <v>100</v>
      </c>
      <c r="H9" s="71">
        <f t="shared" si="3"/>
        <v>0</v>
      </c>
      <c r="I9" s="69">
        <f t="shared" si="4"/>
        <v>100</v>
      </c>
      <c r="J9" s="19"/>
      <c r="K9" s="17" t="s">
        <v>336</v>
      </c>
      <c r="L9" s="18"/>
      <c r="M9" s="70">
        <f t="shared" si="5"/>
        <v>100</v>
      </c>
      <c r="N9" s="71">
        <f t="shared" si="6"/>
        <v>0</v>
      </c>
      <c r="O9" s="69">
        <f t="shared" si="7"/>
        <v>100</v>
      </c>
      <c r="P9" s="45"/>
      <c r="Q9" s="95">
        <f t="shared" si="0"/>
        <v>0</v>
      </c>
      <c r="R9" s="91">
        <f t="shared" si="1"/>
        <v>200</v>
      </c>
      <c r="S9" s="88"/>
    </row>
    <row r="10" spans="1:19" s="10" customFormat="1" ht="19.5" customHeight="1">
      <c r="A10" s="51" t="s">
        <v>3</v>
      </c>
      <c r="B10" s="111">
        <v>25</v>
      </c>
      <c r="C10" s="58" t="str">
        <f>IF(ISNA(VLOOKUP($B10,List!$B$5:$K$64701,2,FALSE)),"",VLOOKUP($B10,List!$B$5:$K$64701,2,FALSE))</f>
        <v>Alina Karlova</v>
      </c>
      <c r="D10" s="59" t="str">
        <f>IF(ISNA(VLOOKUP($B10,List!$B$5:$K$64701,5,FALSE)),"",VLOOKUP($B10,List!$B$5:$K$64701,5,FALSE))</f>
        <v>Charlie ( Belle Vue Bright Boy At Afaja )</v>
      </c>
      <c r="E10" s="17" t="s">
        <v>337</v>
      </c>
      <c r="F10" s="18"/>
      <c r="G10" s="70">
        <f t="shared" si="2"/>
        <v>100</v>
      </c>
      <c r="H10" s="71">
        <f t="shared" si="3"/>
        <v>0</v>
      </c>
      <c r="I10" s="69">
        <f t="shared" si="4"/>
        <v>100</v>
      </c>
      <c r="J10" s="19"/>
      <c r="K10" s="17" t="s">
        <v>337</v>
      </c>
      <c r="L10" s="18"/>
      <c r="M10" s="70">
        <f t="shared" si="5"/>
        <v>100</v>
      </c>
      <c r="N10" s="71">
        <f t="shared" si="6"/>
        <v>0</v>
      </c>
      <c r="O10" s="69">
        <f t="shared" si="7"/>
        <v>100</v>
      </c>
      <c r="P10" s="45"/>
      <c r="Q10" s="95">
        <f t="shared" si="0"/>
        <v>0</v>
      </c>
      <c r="R10" s="91">
        <f t="shared" si="1"/>
        <v>200</v>
      </c>
      <c r="S10" s="88"/>
    </row>
    <row r="11" spans="1:19" s="10" customFormat="1" ht="19.5" customHeight="1">
      <c r="A11" s="51" t="s">
        <v>3</v>
      </c>
      <c r="B11" s="111">
        <v>26</v>
      </c>
      <c r="C11" s="58" t="str">
        <f>IF(ISNA(VLOOKUP($B11,List!$B$5:$K$64701,2,FALSE)),"",VLOOKUP($B11,List!$B$5:$K$64701,2,FALSE))</f>
        <v>Greta Diminskaitė</v>
      </c>
      <c r="D11" s="59" t="str">
        <f>IF(ISNA(VLOOKUP($B11,List!$B$5:$K$64701,5,FALSE)),"",VLOOKUP($B11,List!$B$5:$K$64701,5,FALSE))</f>
        <v>Qiri ( Eloisa Qiri )</v>
      </c>
      <c r="E11" s="17" t="s">
        <v>337</v>
      </c>
      <c r="F11" s="18"/>
      <c r="G11" s="70">
        <f t="shared" si="2"/>
        <v>100</v>
      </c>
      <c r="H11" s="71">
        <f t="shared" si="3"/>
        <v>0</v>
      </c>
      <c r="I11" s="69">
        <f t="shared" si="4"/>
        <v>100</v>
      </c>
      <c r="J11" s="19"/>
      <c r="K11" s="17">
        <v>3</v>
      </c>
      <c r="L11" s="18">
        <v>26.13</v>
      </c>
      <c r="M11" s="70">
        <f t="shared" si="5"/>
        <v>15</v>
      </c>
      <c r="N11" s="71">
        <f t="shared" si="6"/>
        <v>0</v>
      </c>
      <c r="O11" s="69">
        <f t="shared" si="7"/>
        <v>15</v>
      </c>
      <c r="P11" s="45"/>
      <c r="Q11" s="95">
        <f t="shared" si="0"/>
        <v>26.13</v>
      </c>
      <c r="R11" s="91">
        <f t="shared" si="1"/>
        <v>115</v>
      </c>
      <c r="S11" s="88"/>
    </row>
    <row r="12" spans="1:19" s="10" customFormat="1" ht="19.5" customHeight="1">
      <c r="A12" s="51" t="s">
        <v>3</v>
      </c>
      <c r="B12" s="111">
        <v>27</v>
      </c>
      <c r="C12" s="58" t="str">
        <f>IF(ISNA(VLOOKUP($B12,List!$B$5:$K$64701,2,FALSE)),"",VLOOKUP($B12,List!$B$5:$K$64701,2,FALSE))</f>
        <v>Redas Masiulis</v>
      </c>
      <c r="D12" s="59" t="str">
        <f>IF(ISNA(VLOOKUP($B12,List!$B$5:$K$64701,5,FALSE)),"",VLOOKUP($B12,List!$B$5:$K$64701,5,FALSE))</f>
        <v>GROM ( B Grom Magic Border´s )</v>
      </c>
      <c r="E12" s="17">
        <v>1</v>
      </c>
      <c r="F12" s="18">
        <v>25.86</v>
      </c>
      <c r="G12" s="70">
        <f t="shared" si="2"/>
        <v>5</v>
      </c>
      <c r="H12" s="71">
        <f t="shared" si="3"/>
        <v>0</v>
      </c>
      <c r="I12" s="69">
        <f t="shared" si="4"/>
        <v>5</v>
      </c>
      <c r="J12" s="19" t="s">
        <v>338</v>
      </c>
      <c r="K12" s="17">
        <v>0</v>
      </c>
      <c r="L12" s="18">
        <v>28.77</v>
      </c>
      <c r="M12" s="70">
        <f t="shared" si="5"/>
        <v>0</v>
      </c>
      <c r="N12" s="71">
        <f t="shared" si="6"/>
        <v>0</v>
      </c>
      <c r="O12" s="69">
        <f t="shared" si="7"/>
        <v>0</v>
      </c>
      <c r="P12" s="45" t="s">
        <v>339</v>
      </c>
      <c r="Q12" s="95">
        <f t="shared" si="0"/>
        <v>54.629999999999995</v>
      </c>
      <c r="R12" s="91">
        <f t="shared" si="1"/>
        <v>5</v>
      </c>
      <c r="S12" s="88" t="s">
        <v>338</v>
      </c>
    </row>
    <row r="13" spans="1:19" s="10" customFormat="1" ht="19.5" customHeight="1">
      <c r="A13" s="51" t="s">
        <v>3</v>
      </c>
      <c r="B13" s="111">
        <v>28</v>
      </c>
      <c r="C13" s="58" t="str">
        <f>IF(ISNA(VLOOKUP($B13,List!$B$5:$K$64701,2,FALSE)),"",VLOOKUP($B13,List!$B$5:$K$64701,2,FALSE))</f>
        <v>Jolanta Janušauskienė</v>
      </c>
      <c r="D13" s="59" t="str">
        <f>IF(ISNA(VLOOKUP($B13,List!$B$5:$K$64701,5,FALSE)),"",VLOOKUP($B13,List!$B$5:$K$64701,5,FALSE))</f>
        <v>Aksis ( Akselis Balkūnai )</v>
      </c>
      <c r="E13" s="17">
        <v>1</v>
      </c>
      <c r="F13" s="18">
        <v>28.88</v>
      </c>
      <c r="G13" s="70">
        <f t="shared" si="2"/>
        <v>5</v>
      </c>
      <c r="H13" s="71">
        <f t="shared" si="3"/>
        <v>0</v>
      </c>
      <c r="I13" s="69">
        <f t="shared" si="4"/>
        <v>5</v>
      </c>
      <c r="J13" s="19" t="s">
        <v>339</v>
      </c>
      <c r="K13" s="17">
        <v>2</v>
      </c>
      <c r="L13" s="18">
        <v>31.46</v>
      </c>
      <c r="M13" s="70">
        <f t="shared" si="5"/>
        <v>10</v>
      </c>
      <c r="N13" s="71">
        <f t="shared" si="6"/>
        <v>0</v>
      </c>
      <c r="O13" s="69">
        <f t="shared" si="7"/>
        <v>10</v>
      </c>
      <c r="P13" s="45" t="s">
        <v>340</v>
      </c>
      <c r="Q13" s="95">
        <f t="shared" si="0"/>
        <v>60.34</v>
      </c>
      <c r="R13" s="91">
        <f t="shared" si="1"/>
        <v>15</v>
      </c>
      <c r="S13" s="88" t="s">
        <v>340</v>
      </c>
    </row>
    <row r="14" spans="1:19" s="10" customFormat="1" ht="19.5" customHeight="1">
      <c r="A14" s="51" t="s">
        <v>3</v>
      </c>
      <c r="B14" s="111">
        <v>29</v>
      </c>
      <c r="C14" s="58" t="str">
        <f>IF(ISNA(VLOOKUP($B14,List!$B$5:$K$64701,2,FALSE)),"",VLOOKUP($B14,List!$B$5:$K$64701,2,FALSE))</f>
        <v>Solvita Slišāne</v>
      </c>
      <c r="D14" s="59" t="str">
        <f>IF(ISNA(VLOOKUP($B14,List!$B$5:$K$64701,5,FALSE)),"",VLOOKUP($B14,List!$B$5:$K$64701,5,FALSE))</f>
        <v>Deja ( Follow The Leader Go-Go Deja )</v>
      </c>
      <c r="E14" s="17" t="s">
        <v>337</v>
      </c>
      <c r="F14" s="18"/>
      <c r="G14" s="70">
        <f t="shared" si="2"/>
        <v>100</v>
      </c>
      <c r="H14" s="71">
        <f t="shared" si="3"/>
        <v>0</v>
      </c>
      <c r="I14" s="69">
        <f t="shared" si="4"/>
        <v>100</v>
      </c>
      <c r="J14" s="19"/>
      <c r="K14" s="17" t="s">
        <v>337</v>
      </c>
      <c r="L14" s="18"/>
      <c r="M14" s="70">
        <f t="shared" si="5"/>
        <v>100</v>
      </c>
      <c r="N14" s="71">
        <f t="shared" si="6"/>
        <v>0</v>
      </c>
      <c r="O14" s="69">
        <f t="shared" si="7"/>
        <v>100</v>
      </c>
      <c r="P14" s="45"/>
      <c r="Q14" s="95">
        <f t="shared" si="0"/>
        <v>0</v>
      </c>
      <c r="R14" s="91">
        <f t="shared" si="1"/>
        <v>200</v>
      </c>
      <c r="S14" s="88"/>
    </row>
    <row r="15" spans="1:19" s="10" customFormat="1" ht="16.5" customHeight="1">
      <c r="A15" s="51" t="s">
        <v>3</v>
      </c>
      <c r="B15" s="111">
        <v>30</v>
      </c>
      <c r="C15" s="58" t="str">
        <f>IF(ISNA(VLOOKUP($B15,List!$B$5:$K$64701,2,FALSE)),"",VLOOKUP($B15,List!$B$5:$K$64701,2,FALSE))</f>
        <v>Inta Žaldokaitė</v>
      </c>
      <c r="D15" s="59" t="str">
        <f>IF(ISNA(VLOOKUP($B15,List!$B$5:$K$64701,5,FALSE)),"",VLOOKUP($B15,List!$B$5:$K$64701,5,FALSE))</f>
        <v>Bella</v>
      </c>
      <c r="E15" s="17">
        <v>2</v>
      </c>
      <c r="F15" s="18">
        <v>31.63</v>
      </c>
      <c r="G15" s="70">
        <f t="shared" si="2"/>
        <v>10</v>
      </c>
      <c r="H15" s="71">
        <f t="shared" si="3"/>
        <v>0</v>
      </c>
      <c r="I15" s="69">
        <f t="shared" si="4"/>
        <v>10</v>
      </c>
      <c r="J15" s="19"/>
      <c r="K15" s="17">
        <v>4</v>
      </c>
      <c r="L15" s="18">
        <v>35.42</v>
      </c>
      <c r="M15" s="70">
        <f t="shared" si="5"/>
        <v>20</v>
      </c>
      <c r="N15" s="71">
        <f t="shared" si="6"/>
        <v>0</v>
      </c>
      <c r="O15" s="69">
        <f t="shared" si="7"/>
        <v>20</v>
      </c>
      <c r="P15" s="45"/>
      <c r="Q15" s="95">
        <f t="shared" si="0"/>
        <v>67.05</v>
      </c>
      <c r="R15" s="91">
        <f t="shared" si="1"/>
        <v>30</v>
      </c>
      <c r="S15" s="88"/>
    </row>
    <row r="16" spans="1:19" s="10" customFormat="1" ht="17.25" customHeight="1">
      <c r="A16" s="146"/>
      <c r="B16" s="147"/>
      <c r="C16" s="150" t="s">
        <v>7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1"/>
    </row>
    <row r="17" spans="1:19" s="10" customFormat="1" ht="16.5" customHeight="1">
      <c r="A17" s="51" t="s">
        <v>83</v>
      </c>
      <c r="B17" s="48">
        <v>32</v>
      </c>
      <c r="C17" s="58" t="str">
        <f>IF(ISNA(VLOOKUP($B17,List!$B$5:$K$64701,2,FALSE)),"",VLOOKUP($B17,List!$B$5:$K$64701,2,FALSE))</f>
        <v>Lidija Belajeva</v>
      </c>
      <c r="D17" s="59" t="str">
        <f>IF(ISNA(VLOOKUP($B17,List!$B$5:$K$64701,5,FALSE)),"",VLOOKUP($B17,List!$B$5:$K$64701,5,FALSE))</f>
        <v>Summer ( Marvitholl Dynasty )</v>
      </c>
      <c r="E17" s="17">
        <v>1</v>
      </c>
      <c r="F17" s="18">
        <v>32.71</v>
      </c>
      <c r="G17" s="70">
        <f>IF(OR(E17="diskv.",E17="ns"),100,5*E17)</f>
        <v>5</v>
      </c>
      <c r="H17" s="71">
        <f>IF(F17="-","-",(IF(F17&gt;I$4,"diskv.",IF(F17&gt;G$4,F17-G$4,0))))</f>
        <v>0</v>
      </c>
      <c r="I17" s="69">
        <f>IF(OR(E17="diskv.",E17="ns",H17="diskv."),100,G17+H17)</f>
        <v>5</v>
      </c>
      <c r="J17" s="19" t="s">
        <v>339</v>
      </c>
      <c r="K17" s="17">
        <v>3</v>
      </c>
      <c r="L17" s="18">
        <v>44.27</v>
      </c>
      <c r="M17" s="70">
        <f>IF(OR(K17="diskv.",K17="ns"),100,5*K17)</f>
        <v>15</v>
      </c>
      <c r="N17" s="71">
        <f>IF(L17="-","-",(IF(L17&gt;O$4,"diskv.",IF(L17&gt;M$4,L17-M$4,0))))</f>
        <v>0</v>
      </c>
      <c r="O17" s="69">
        <f>IF(OR(K17="diskv.",K17="ns",N17="diskv."),100,M17+N17)</f>
        <v>15</v>
      </c>
      <c r="P17" s="45"/>
      <c r="Q17" s="94">
        <f>F17+L17</f>
        <v>76.98</v>
      </c>
      <c r="R17" s="90">
        <f>I17+O17</f>
        <v>20</v>
      </c>
      <c r="S17" s="88" t="s">
        <v>339</v>
      </c>
    </row>
    <row r="18" spans="1:19" s="10" customFormat="1" ht="19.5" customHeight="1">
      <c r="A18" s="51" t="s">
        <v>83</v>
      </c>
      <c r="B18" s="111">
        <v>33</v>
      </c>
      <c r="C18" s="58" t="str">
        <f>IF(ISNA(VLOOKUP($B18,List!$B$5:$K$64701,2,FALSE)),"",VLOOKUP($B18,List!$B$5:$K$64701,2,FALSE))</f>
        <v>Mantas Tarutis</v>
      </c>
      <c r="D18" s="59" t="str">
        <f>IF(ISNA(VLOOKUP($B18,List!$B$5:$K$64701,5,FALSE)),"",VLOOKUP($B18,List!$B$5:$K$64701,5,FALSE))</f>
        <v>Mėta ( Mėta )</v>
      </c>
      <c r="E18" s="17" t="s">
        <v>337</v>
      </c>
      <c r="F18" s="47"/>
      <c r="G18" s="70">
        <f>IF(OR(E18="diskv.",E18="ns"),100,5*E18)</f>
        <v>100</v>
      </c>
      <c r="H18" s="71">
        <f>IF(F18="-","-",(IF(F18&gt;I$4,"diskv.",IF(F18&gt;G$4,F18-G$4,0))))</f>
        <v>0</v>
      </c>
      <c r="I18" s="69">
        <f>IF(OR(E18="diskv.",E18="ns",H18="diskv."),100,G18+H18)</f>
        <v>100</v>
      </c>
      <c r="J18" s="19"/>
      <c r="K18" s="17">
        <v>2</v>
      </c>
      <c r="L18" s="18">
        <v>47.84</v>
      </c>
      <c r="M18" s="70">
        <f>IF(OR(K18="diskv.",K18="ns"),100,5*K18)</f>
        <v>10</v>
      </c>
      <c r="N18" s="71">
        <f>IF(L18="-","-",(IF(L18&gt;O$4,"diskv.",IF(L18&gt;M$4,L18-M$4,0))))</f>
        <v>0</v>
      </c>
      <c r="O18" s="69">
        <f>IF(OR(K18="diskv.",K18="ns",N18="diskv."),100,M18+N18)</f>
        <v>10</v>
      </c>
      <c r="P18" s="45" t="s">
        <v>340</v>
      </c>
      <c r="Q18" s="95">
        <f>F18+L18</f>
        <v>47.84</v>
      </c>
      <c r="R18" s="91">
        <f>I18+O18</f>
        <v>110</v>
      </c>
      <c r="S18" s="88"/>
    </row>
    <row r="19" spans="1:19" s="10" customFormat="1" ht="16.5" customHeight="1">
      <c r="A19" s="39" t="s">
        <v>83</v>
      </c>
      <c r="B19" s="112">
        <v>34</v>
      </c>
      <c r="C19" s="60" t="str">
        <f>IF(ISNA(VLOOKUP($B19,List!$B$5:$K$64701,2,FALSE)),"",VLOOKUP($B19,List!$B$5:$K$64701,2,FALSE))</f>
        <v>Arnas Citavičius</v>
      </c>
      <c r="D19" s="61" t="str">
        <f>IF(ISNA(VLOOKUP($B19,List!$B$5:$K$64701,5,FALSE)),"",VLOOKUP($B19,List!$B$5:$K$64701,5,FALSE))</f>
        <v>Koris ( Koralas Tai Fokstrotas )</v>
      </c>
      <c r="E19" s="83">
        <v>2</v>
      </c>
      <c r="F19" s="86">
        <v>35.89</v>
      </c>
      <c r="G19" s="70">
        <f>IF(OR(E19="diskv.",E19="ns"),100,5*E19)</f>
        <v>10</v>
      </c>
      <c r="H19" s="85">
        <f>IF(F19="-","-",(IF(F19&gt;I$4,"diskv.",IF(F19&gt;G$4,F19-G$4,0))))</f>
        <v>0</v>
      </c>
      <c r="I19" s="69">
        <f>IF(OR(E19="diskv.",E19="ns",H19="diskv."),100,G19+H19)</f>
        <v>10</v>
      </c>
      <c r="J19" s="49"/>
      <c r="K19" s="83" t="s">
        <v>337</v>
      </c>
      <c r="L19" s="86"/>
      <c r="M19" s="70">
        <f>IF(OR(K19="diskv.",K19="ns"),100,5*K19)</f>
        <v>100</v>
      </c>
      <c r="N19" s="85">
        <f>IF(L19="-","-",(IF(L19&gt;O$4,"diskv.",IF(L19&gt;M$4,L19-M$4,0))))</f>
        <v>0</v>
      </c>
      <c r="O19" s="69">
        <f>IF(OR(K19="diskv.",K19="ns",N19="diskv."),100,M19+N19)</f>
        <v>100</v>
      </c>
      <c r="P19" s="50"/>
      <c r="Q19" s="96">
        <f>F19+L19</f>
        <v>35.89</v>
      </c>
      <c r="R19" s="93">
        <f>I19+O19</f>
        <v>110</v>
      </c>
      <c r="S19" s="89"/>
    </row>
    <row r="20" spans="1:19" s="10" customFormat="1" ht="15.75" customHeight="1">
      <c r="A20" s="146"/>
      <c r="B20" s="147"/>
      <c r="C20" s="150" t="s">
        <v>8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1"/>
    </row>
    <row r="21" spans="1:19" s="10" customFormat="1" ht="16.5" customHeight="1">
      <c r="A21" s="51" t="s">
        <v>83</v>
      </c>
      <c r="B21" s="48">
        <v>35</v>
      </c>
      <c r="C21" s="58" t="str">
        <f>IF(ISNA(VLOOKUP($B21,List!$B$5:$K$64701,2,FALSE)),"",VLOOKUP($B21,List!$B$5:$K$64701,2,FALSE))</f>
        <v>Raminta Zilinskaite</v>
      </c>
      <c r="D21" s="59" t="str">
        <f>IF(ISNA(VLOOKUP($B21,List!$B$5:$K$64701,5,FALSE)),"",VLOOKUP($B21,List!$B$5:$K$64701,5,FALSE))</f>
        <v>Kiri ( Shakira )</v>
      </c>
      <c r="E21" s="17">
        <v>0</v>
      </c>
      <c r="F21" s="18">
        <v>33.78</v>
      </c>
      <c r="G21" s="70">
        <f aca="true" t="shared" si="8" ref="G21:G27">IF(OR(E21="diskv.",E21="ns"),100,5*E21)</f>
        <v>0</v>
      </c>
      <c r="H21" s="71">
        <f aca="true" t="shared" si="9" ref="H21:H27">IF(F21="-","-",(IF(F21&gt;I$4,"diskv.",IF(F21&gt;G$4,F21-G$4,0))))</f>
        <v>0</v>
      </c>
      <c r="I21" s="69">
        <f aca="true" t="shared" si="10" ref="I21:I27">IF(OR(E21="diskv.",E21="ns",H21="diskv."),100,G21+H21)</f>
        <v>0</v>
      </c>
      <c r="J21" s="19" t="s">
        <v>338</v>
      </c>
      <c r="K21" s="17">
        <v>1</v>
      </c>
      <c r="L21" s="18">
        <v>39.26</v>
      </c>
      <c r="M21" s="70">
        <f aca="true" t="shared" si="11" ref="M21:M27">IF(OR(K21="diskv.",K21="ns"),100,5*K21)</f>
        <v>5</v>
      </c>
      <c r="N21" s="71">
        <f aca="true" t="shared" si="12" ref="N21:N27">IF(L21="-","-",(IF(L21&gt;O$4,"diskv.",IF(L21&gt;M$4,L21-M$4,0))))</f>
        <v>0</v>
      </c>
      <c r="O21" s="69">
        <f aca="true" t="shared" si="13" ref="O21:O27">IF(OR(K21="diskv.",K21="ns",N21="diskv."),100,M21+N21)</f>
        <v>5</v>
      </c>
      <c r="P21" s="45" t="s">
        <v>338</v>
      </c>
      <c r="Q21" s="94">
        <f aca="true" t="shared" si="14" ref="Q21:Q27">F21+L21</f>
        <v>73.03999999999999</v>
      </c>
      <c r="R21" s="91">
        <f aca="true" t="shared" si="15" ref="R21:R27">I21+O21</f>
        <v>5</v>
      </c>
      <c r="S21" s="88" t="s">
        <v>338</v>
      </c>
    </row>
    <row r="22" spans="1:19" s="10" customFormat="1" ht="19.5" customHeight="1">
      <c r="A22" s="51" t="s">
        <v>83</v>
      </c>
      <c r="B22" s="111">
        <v>36</v>
      </c>
      <c r="C22" s="58" t="str">
        <f>IF(ISNA(VLOOKUP($B22,List!$B$5:$K$64701,2,FALSE)),"",VLOOKUP($B22,List!$B$5:$K$64701,2,FALSE))</f>
        <v>Liene Poriņa</v>
      </c>
      <c r="D22" s="59" t="str">
        <f>IF(ISNA(VLOOKUP($B22,List!$B$5:$K$64701,5,FALSE)),"",VLOOKUP($B22,List!$B$5:$K$64701,5,FALSE))</f>
        <v>Raiders ( Ell-Ell's Casual Observer )</v>
      </c>
      <c r="E22" s="17" t="s">
        <v>337</v>
      </c>
      <c r="F22" s="18"/>
      <c r="G22" s="70">
        <f t="shared" si="8"/>
        <v>100</v>
      </c>
      <c r="H22" s="71">
        <f t="shared" si="9"/>
        <v>0</v>
      </c>
      <c r="I22" s="69">
        <f t="shared" si="10"/>
        <v>100</v>
      </c>
      <c r="J22" s="19"/>
      <c r="K22" s="17">
        <v>1</v>
      </c>
      <c r="L22" s="18">
        <v>48.93</v>
      </c>
      <c r="M22" s="70">
        <f t="shared" si="11"/>
        <v>5</v>
      </c>
      <c r="N22" s="71">
        <f t="shared" si="12"/>
        <v>0.9299999999999997</v>
      </c>
      <c r="O22" s="69">
        <f t="shared" si="13"/>
        <v>5.93</v>
      </c>
      <c r="P22" s="45" t="s">
        <v>339</v>
      </c>
      <c r="Q22" s="95">
        <f t="shared" si="14"/>
        <v>48.93</v>
      </c>
      <c r="R22" s="91">
        <f t="shared" si="15"/>
        <v>105.93</v>
      </c>
      <c r="S22" s="88"/>
    </row>
    <row r="23" spans="1:19" s="10" customFormat="1" ht="19.5" customHeight="1">
      <c r="A23" s="51" t="s">
        <v>83</v>
      </c>
      <c r="B23" s="111">
        <v>37</v>
      </c>
      <c r="C23" s="58" t="str">
        <f>IF(ISNA(VLOOKUP($B23,List!$B$5:$K$64701,2,FALSE)),"",VLOOKUP($B23,List!$B$5:$K$64701,2,FALSE))</f>
        <v>Natali Happonen</v>
      </c>
      <c r="D23" s="59" t="str">
        <f>IF(ISNA(VLOOKUP($B23,List!$B$5:$K$64701,5,FALSE)),"",VLOOKUP($B23,List!$B$5:$K$64701,5,FALSE))</f>
        <v>Endy ( Endy Admiko )</v>
      </c>
      <c r="E23" s="17">
        <v>1</v>
      </c>
      <c r="F23" s="18">
        <v>37.01</v>
      </c>
      <c r="G23" s="70">
        <f t="shared" si="8"/>
        <v>5</v>
      </c>
      <c r="H23" s="71">
        <f t="shared" si="9"/>
        <v>0</v>
      </c>
      <c r="I23" s="69">
        <f t="shared" si="10"/>
        <v>5</v>
      </c>
      <c r="J23" s="19" t="s">
        <v>340</v>
      </c>
      <c r="K23" s="17">
        <v>4</v>
      </c>
      <c r="L23" s="18">
        <v>37.3</v>
      </c>
      <c r="M23" s="70">
        <f t="shared" si="11"/>
        <v>20</v>
      </c>
      <c r="N23" s="71">
        <f t="shared" si="12"/>
        <v>0</v>
      </c>
      <c r="O23" s="69">
        <f t="shared" si="13"/>
        <v>20</v>
      </c>
      <c r="P23" s="45"/>
      <c r="Q23" s="95">
        <f t="shared" si="14"/>
        <v>74.31</v>
      </c>
      <c r="R23" s="91">
        <f t="shared" si="15"/>
        <v>25</v>
      </c>
      <c r="S23" s="88"/>
    </row>
    <row r="24" spans="1:19" s="10" customFormat="1" ht="19.5" customHeight="1">
      <c r="A24" s="51" t="s">
        <v>83</v>
      </c>
      <c r="B24" s="111">
        <v>38</v>
      </c>
      <c r="C24" s="58" t="str">
        <f>IF(ISNA(VLOOKUP($B24,List!$B$5:$K$64701,2,FALSE)),"",VLOOKUP($B24,List!$B$5:$K$64701,2,FALSE))</f>
        <v>Diāna Aumeistere</v>
      </c>
      <c r="D24" s="59" t="str">
        <f>IF(ISNA(VLOOKUP($B24,List!$B$5:$K$64701,5,FALSE)),"",VLOOKUP($B24,List!$B$5:$K$64701,5,FALSE))</f>
        <v>Bluzs ( Blues Black Orchid )</v>
      </c>
      <c r="E24" s="17">
        <v>2</v>
      </c>
      <c r="F24" s="18">
        <v>53.28</v>
      </c>
      <c r="G24" s="70">
        <f t="shared" si="8"/>
        <v>10</v>
      </c>
      <c r="H24" s="71">
        <f t="shared" si="9"/>
        <v>9.280000000000001</v>
      </c>
      <c r="I24" s="69">
        <f t="shared" si="10"/>
        <v>19.28</v>
      </c>
      <c r="J24" s="19"/>
      <c r="K24" s="17">
        <v>1</v>
      </c>
      <c r="L24" s="18">
        <v>62.82</v>
      </c>
      <c r="M24" s="70">
        <f t="shared" si="11"/>
        <v>5</v>
      </c>
      <c r="N24" s="71">
        <f t="shared" si="12"/>
        <v>14.82</v>
      </c>
      <c r="O24" s="69">
        <f t="shared" si="13"/>
        <v>19.82</v>
      </c>
      <c r="P24" s="45"/>
      <c r="Q24" s="95">
        <f t="shared" si="14"/>
        <v>116.1</v>
      </c>
      <c r="R24" s="91">
        <f t="shared" si="15"/>
        <v>39.1</v>
      </c>
      <c r="S24" s="88"/>
    </row>
    <row r="25" spans="1:19" s="10" customFormat="1" ht="19.5" customHeight="1">
      <c r="A25" s="51" t="s">
        <v>83</v>
      </c>
      <c r="B25" s="111">
        <v>39</v>
      </c>
      <c r="C25" s="58" t="str">
        <f>IF(ISNA(VLOOKUP($B25,List!$B$5:$K$64701,2,FALSE)),"",VLOOKUP($B25,List!$B$5:$K$64701,2,FALSE))</f>
        <v>Viktorija Sidaraitė</v>
      </c>
      <c r="D25" s="59" t="str">
        <f>IF(ISNA(VLOOKUP($B25,List!$B$5:$K$64701,5,FALSE)),"",VLOOKUP($B25,List!$B$5:$K$64701,5,FALSE))</f>
        <v>Žuža ( Ankara velniuko palikuonis )</v>
      </c>
      <c r="E25" s="17">
        <v>1</v>
      </c>
      <c r="F25" s="18">
        <v>52.51</v>
      </c>
      <c r="G25" s="70">
        <f t="shared" si="8"/>
        <v>5</v>
      </c>
      <c r="H25" s="71">
        <f t="shared" si="9"/>
        <v>8.509999999999998</v>
      </c>
      <c r="I25" s="69">
        <f t="shared" si="10"/>
        <v>13.509999999999998</v>
      </c>
      <c r="J25" s="19"/>
      <c r="K25" s="17" t="s">
        <v>337</v>
      </c>
      <c r="L25" s="18"/>
      <c r="M25" s="70">
        <f t="shared" si="11"/>
        <v>100</v>
      </c>
      <c r="N25" s="71">
        <f t="shared" si="12"/>
        <v>0</v>
      </c>
      <c r="O25" s="69">
        <f t="shared" si="13"/>
        <v>100</v>
      </c>
      <c r="P25" s="45"/>
      <c r="Q25" s="95">
        <f t="shared" si="14"/>
        <v>52.51</v>
      </c>
      <c r="R25" s="91">
        <f t="shared" si="15"/>
        <v>113.50999999999999</v>
      </c>
      <c r="S25" s="88"/>
    </row>
    <row r="26" spans="1:19" s="10" customFormat="1" ht="19.5" customHeight="1">
      <c r="A26" s="51" t="s">
        <v>83</v>
      </c>
      <c r="B26" s="111">
        <v>41</v>
      </c>
      <c r="C26" s="58" t="str">
        <f>IF(ISNA(VLOOKUP($B26,List!$B$5:$K$64701,2,FALSE)),"",VLOOKUP($B26,List!$B$5:$K$64701,2,FALSE))</f>
        <v>Jeļena Šķepaste</v>
      </c>
      <c r="D26" s="59" t="str">
        <f>IF(ISNA(VLOOKUP($B26,List!$B$5:$K$64701,5,FALSE)),"",VLOOKUP($B26,List!$B$5:$K$64701,5,FALSE))</f>
        <v>Winnie ( Hobby Maryden Go Ento Smoorf )</v>
      </c>
      <c r="E26" s="17">
        <v>2</v>
      </c>
      <c r="F26" s="18">
        <v>47.06</v>
      </c>
      <c r="G26" s="70">
        <f t="shared" si="8"/>
        <v>10</v>
      </c>
      <c r="H26" s="71">
        <f t="shared" si="9"/>
        <v>3.0600000000000023</v>
      </c>
      <c r="I26" s="69">
        <f t="shared" si="10"/>
        <v>13.060000000000002</v>
      </c>
      <c r="J26" s="19"/>
      <c r="K26" s="17">
        <v>3</v>
      </c>
      <c r="L26" s="18">
        <v>69.41</v>
      </c>
      <c r="M26" s="70">
        <f t="shared" si="11"/>
        <v>15</v>
      </c>
      <c r="N26" s="71">
        <f t="shared" si="12"/>
        <v>21.409999999999997</v>
      </c>
      <c r="O26" s="69">
        <f t="shared" si="13"/>
        <v>36.41</v>
      </c>
      <c r="P26" s="45"/>
      <c r="Q26" s="95">
        <f t="shared" si="14"/>
        <v>116.47</v>
      </c>
      <c r="R26" s="91">
        <f t="shared" si="15"/>
        <v>49.47</v>
      </c>
      <c r="S26" s="88"/>
    </row>
    <row r="27" spans="1:19" s="10" customFormat="1" ht="19.5" customHeight="1">
      <c r="A27" s="39" t="s">
        <v>83</v>
      </c>
      <c r="B27" s="112">
        <v>42</v>
      </c>
      <c r="C27" s="60" t="str">
        <f>IF(ISNA(VLOOKUP($B27,List!$B$5:$K$64701,2,FALSE)),"",VLOOKUP($B27,List!$B$5:$K$64701,2,FALSE))</f>
        <v>Daiva Vadišiūtė</v>
      </c>
      <c r="D27" s="61" t="str">
        <f>IF(ISNA(VLOOKUP($B27,List!$B$5:$K$64701,5,FALSE)),"",VLOOKUP($B27,List!$B$5:$K$64701,5,FALSE))</f>
        <v>Džekis ( Obama )</v>
      </c>
      <c r="E27" s="83">
        <v>2</v>
      </c>
      <c r="F27" s="86">
        <v>38.22</v>
      </c>
      <c r="G27" s="127">
        <f t="shared" si="8"/>
        <v>10</v>
      </c>
      <c r="H27" s="128">
        <f t="shared" si="9"/>
        <v>0</v>
      </c>
      <c r="I27" s="129">
        <f t="shared" si="10"/>
        <v>10</v>
      </c>
      <c r="J27" s="130"/>
      <c r="K27" s="131">
        <v>3</v>
      </c>
      <c r="L27" s="126">
        <v>34.24</v>
      </c>
      <c r="M27" s="127">
        <f t="shared" si="11"/>
        <v>15</v>
      </c>
      <c r="N27" s="128">
        <f t="shared" si="12"/>
        <v>0</v>
      </c>
      <c r="O27" s="129">
        <f t="shared" si="13"/>
        <v>15</v>
      </c>
      <c r="P27" s="50"/>
      <c r="Q27" s="96">
        <f t="shared" si="14"/>
        <v>72.46000000000001</v>
      </c>
      <c r="R27" s="92">
        <f t="shared" si="15"/>
        <v>25</v>
      </c>
      <c r="S27" s="89" t="s">
        <v>340</v>
      </c>
    </row>
    <row r="29" ht="12.75">
      <c r="C29" s="2" t="s">
        <v>319</v>
      </c>
    </row>
  </sheetData>
  <sheetProtection sheet="1" objects="1" scenarios="1" autoFilter="0"/>
  <autoFilter ref="A5:S27"/>
  <mergeCells count="8">
    <mergeCell ref="Q4:S4"/>
    <mergeCell ref="C4:D4"/>
    <mergeCell ref="A16:B16"/>
    <mergeCell ref="A6:B6"/>
    <mergeCell ref="A20:B20"/>
    <mergeCell ref="C16:S16"/>
    <mergeCell ref="C20:S20"/>
    <mergeCell ref="C6:S6"/>
  </mergeCells>
  <conditionalFormatting sqref="R7:R15 O17:O19 R17:R19 I17:I19 O7:O15 I7:I15 R21:R27 I21:I27 O21:O27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1" sqref="C1:D1"/>
    </sheetView>
  </sheetViews>
  <sheetFormatPr defaultColWidth="9.140625" defaultRowHeight="12.75"/>
  <cols>
    <col min="1" max="1" width="4.5742187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8515625" style="3" customWidth="1"/>
    <col min="6" max="6" width="8.8515625" style="3" customWidth="1"/>
    <col min="7" max="7" width="7.7109375" style="3" customWidth="1"/>
    <col min="8" max="8" width="8.7109375" style="3" customWidth="1"/>
    <col min="9" max="9" width="7.7109375" style="3" customWidth="1"/>
    <col min="10" max="10" width="6.574218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7109375" style="3" customWidth="1"/>
    <col min="18" max="18" width="9.7109375" style="2" customWidth="1"/>
    <col min="19" max="19" width="6.57421875" style="2" customWidth="1"/>
    <col min="20" max="16384" width="9.140625" style="2" customWidth="1"/>
  </cols>
  <sheetData>
    <row r="1" spans="3:17" ht="24.75">
      <c r="C1" s="4" t="s">
        <v>0</v>
      </c>
      <c r="D1" s="114" t="s">
        <v>314</v>
      </c>
      <c r="E1" s="5"/>
      <c r="K1" s="6"/>
      <c r="L1" s="6"/>
      <c r="M1" s="6"/>
      <c r="O1" s="6" t="str">
        <f>List!G1</f>
        <v>Judge: Anders Virtanen (Finland)</v>
      </c>
      <c r="P1" s="8"/>
      <c r="Q1" s="8"/>
    </row>
    <row r="2" spans="2:16" ht="13.5" customHeight="1">
      <c r="B2" s="8"/>
      <c r="C2" s="11" t="s">
        <v>9</v>
      </c>
      <c r="D2" s="7"/>
      <c r="E2" s="12" t="s">
        <v>315</v>
      </c>
      <c r="F2" s="13"/>
      <c r="G2" s="14"/>
      <c r="H2" s="14"/>
      <c r="I2" s="14"/>
      <c r="K2" s="54" t="s">
        <v>316</v>
      </c>
      <c r="L2" s="55"/>
      <c r="M2" s="40"/>
      <c r="N2" s="40"/>
      <c r="O2" s="40"/>
      <c r="P2" s="2"/>
    </row>
    <row r="3" spans="1:17" s="7" customFormat="1" ht="13.5" customHeight="1">
      <c r="A3" s="8"/>
      <c r="B3" s="8"/>
      <c r="C3" s="11"/>
      <c r="E3" s="62" t="s">
        <v>41</v>
      </c>
      <c r="F3" s="75">
        <v>149</v>
      </c>
      <c r="G3" s="63" t="s">
        <v>42</v>
      </c>
      <c r="H3" s="76">
        <v>3.5</v>
      </c>
      <c r="I3" s="64" t="s">
        <v>6</v>
      </c>
      <c r="J3" s="9"/>
      <c r="K3" s="62" t="s">
        <v>41</v>
      </c>
      <c r="L3" s="75">
        <v>158</v>
      </c>
      <c r="M3" s="63" t="s">
        <v>42</v>
      </c>
      <c r="N3" s="76">
        <v>3.2</v>
      </c>
      <c r="O3" s="64" t="s">
        <v>6</v>
      </c>
      <c r="Q3" s="9"/>
    </row>
    <row r="4" spans="1:19" s="7" customFormat="1" ht="14.25" customHeight="1">
      <c r="A4" s="8"/>
      <c r="B4" s="52"/>
      <c r="C4" s="145"/>
      <c r="D4" s="145"/>
      <c r="E4" s="65"/>
      <c r="F4" s="66" t="s">
        <v>43</v>
      </c>
      <c r="G4" s="67">
        <v>43</v>
      </c>
      <c r="H4" s="66" t="s">
        <v>44</v>
      </c>
      <c r="I4" s="68">
        <v>80</v>
      </c>
      <c r="J4" s="53"/>
      <c r="K4" s="65"/>
      <c r="L4" s="66" t="s">
        <v>43</v>
      </c>
      <c r="M4" s="67">
        <v>49</v>
      </c>
      <c r="N4" s="66" t="s">
        <v>45</v>
      </c>
      <c r="O4" s="68">
        <v>90</v>
      </c>
      <c r="Q4" s="142" t="s">
        <v>65</v>
      </c>
      <c r="R4" s="143"/>
      <c r="S4" s="144"/>
    </row>
    <row r="5" spans="1:19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  <c r="K5" s="80" t="s">
        <v>48</v>
      </c>
      <c r="L5" s="81" t="s">
        <v>49</v>
      </c>
      <c r="M5" s="82" t="s">
        <v>50</v>
      </c>
      <c r="N5" s="82" t="s">
        <v>52</v>
      </c>
      <c r="O5" s="82" t="s">
        <v>53</v>
      </c>
      <c r="P5" s="80" t="s">
        <v>51</v>
      </c>
      <c r="Q5" s="81" t="s">
        <v>54</v>
      </c>
      <c r="R5" s="82" t="s">
        <v>53</v>
      </c>
      <c r="S5" s="80" t="s">
        <v>51</v>
      </c>
    </row>
    <row r="6" spans="1:19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1:19" s="10" customFormat="1" ht="19.5" customHeight="1">
      <c r="A7" s="51" t="s">
        <v>3</v>
      </c>
      <c r="B7" s="48">
        <v>43</v>
      </c>
      <c r="C7" s="56" t="str">
        <f>IF(ISNA(VLOOKUP($B7,List!$B$5:$K$64701,2,FALSE)),"",VLOOKUP($B7,List!$B$5:$K$64701,2,FALSE))</f>
        <v>Liene Poriņa</v>
      </c>
      <c r="D7" s="57" t="str">
        <f>IF(ISNA(VLOOKUP($B7,List!$B$5:$K$64701,5,FALSE)),"",VLOOKUP($B7,List!$B$5:$K$64701,5,FALSE))</f>
        <v>Griks ( Griks Latgolas Sargs )</v>
      </c>
      <c r="E7" s="17" t="s">
        <v>337</v>
      </c>
      <c r="F7" s="18"/>
      <c r="G7" s="70">
        <f aca="true" t="shared" si="0" ref="G7:G12">IF(OR(E7="diskv.",E7="ns"),100,5*E7)</f>
        <v>100</v>
      </c>
      <c r="H7" s="71">
        <f aca="true" t="shared" si="1" ref="H7:H12">IF(F7="-","-",(IF(F7&gt;I$4,"diskv.",IF(F7&gt;G$4,F7-G$4,0))))</f>
        <v>0</v>
      </c>
      <c r="I7" s="69">
        <f aca="true" t="shared" si="2" ref="I7:I12">IF(OR(E7="diskv.",E7="ns",H7="diskv."),100,G7+H7)</f>
        <v>100</v>
      </c>
      <c r="J7" s="19"/>
      <c r="K7" s="17" t="s">
        <v>337</v>
      </c>
      <c r="L7" s="18"/>
      <c r="M7" s="70">
        <f aca="true" t="shared" si="3" ref="M7:M12">IF(OR(K7="diskv.",K7="ns"),100,5*K7)</f>
        <v>100</v>
      </c>
      <c r="N7" s="71">
        <f aca="true" t="shared" si="4" ref="N7:N12">IF(L7="-","-",(IF(L7&gt;O$4,"diskv.",IF(L7&gt;M$4,L7-M$4,0))))</f>
        <v>0</v>
      </c>
      <c r="O7" s="69">
        <f aca="true" t="shared" si="5" ref="O7:O12">IF(OR(K7="diskv.",K7="ns",N7="diskv."),100,M7+N7)</f>
        <v>100</v>
      </c>
      <c r="P7" s="44"/>
      <c r="Q7" s="94">
        <f aca="true" t="shared" si="6" ref="Q7:Q12">F7+L7</f>
        <v>0</v>
      </c>
      <c r="R7" s="90">
        <f aca="true" t="shared" si="7" ref="R7:R12">I7+O7</f>
        <v>200</v>
      </c>
      <c r="S7" s="87"/>
    </row>
    <row r="8" spans="1:19" s="10" customFormat="1" ht="19.5" customHeight="1">
      <c r="A8" s="51" t="s">
        <v>3</v>
      </c>
      <c r="B8" s="111">
        <v>44</v>
      </c>
      <c r="C8" s="58" t="str">
        <f>IF(ISNA(VLOOKUP($B8,List!$B$5:$K$64701,2,FALSE)),"",VLOOKUP($B8,List!$B$5:$K$64701,2,FALSE))</f>
        <v>Jekaterina Akimova</v>
      </c>
      <c r="D8" s="59" t="str">
        <f>IF(ISNA(VLOOKUP($B8,List!$B$5:$K$64701,5,FALSE)),"",VLOOKUP($B8,List!$B$5:$K$64701,5,FALSE))</f>
        <v>Meni ( Manitu iz Strany Kutha )</v>
      </c>
      <c r="E8" s="17">
        <v>0</v>
      </c>
      <c r="F8" s="18">
        <v>31.92</v>
      </c>
      <c r="G8" s="70">
        <f t="shared" si="0"/>
        <v>0</v>
      </c>
      <c r="H8" s="71">
        <f t="shared" si="1"/>
        <v>0</v>
      </c>
      <c r="I8" s="69">
        <f t="shared" si="2"/>
        <v>0</v>
      </c>
      <c r="J8" s="19" t="s">
        <v>339</v>
      </c>
      <c r="K8" s="17">
        <v>1</v>
      </c>
      <c r="L8" s="18">
        <v>37.57</v>
      </c>
      <c r="M8" s="70">
        <f t="shared" si="3"/>
        <v>5</v>
      </c>
      <c r="N8" s="71">
        <f t="shared" si="4"/>
        <v>0</v>
      </c>
      <c r="O8" s="69">
        <f t="shared" si="5"/>
        <v>5</v>
      </c>
      <c r="P8" s="45" t="s">
        <v>339</v>
      </c>
      <c r="Q8" s="95">
        <f t="shared" si="6"/>
        <v>69.49000000000001</v>
      </c>
      <c r="R8" s="91">
        <f t="shared" si="7"/>
        <v>5</v>
      </c>
      <c r="S8" s="88" t="s">
        <v>339</v>
      </c>
    </row>
    <row r="9" spans="1:19" s="10" customFormat="1" ht="19.5" customHeight="1">
      <c r="A9" s="51" t="s">
        <v>3</v>
      </c>
      <c r="B9" s="111">
        <v>45</v>
      </c>
      <c r="C9" s="58" t="str">
        <f>IF(ISNA(VLOOKUP($B9,List!$B$5:$K$64701,2,FALSE)),"",VLOOKUP($B9,List!$B$5:$K$64701,2,FALSE))</f>
        <v>Daiva Vadišiūtė</v>
      </c>
      <c r="D9" s="59" t="str">
        <f>IF(ISNA(VLOOKUP($B9,List!$B$5:$K$64701,5,FALSE)),"",VLOOKUP($B9,List!$B$5:$K$64701,5,FALSE))</f>
        <v>Udo ( Kudo )</v>
      </c>
      <c r="E9" s="17" t="s">
        <v>337</v>
      </c>
      <c r="F9" s="18"/>
      <c r="G9" s="70">
        <f t="shared" si="0"/>
        <v>100</v>
      </c>
      <c r="H9" s="71">
        <f t="shared" si="1"/>
        <v>0</v>
      </c>
      <c r="I9" s="69">
        <f t="shared" si="2"/>
        <v>100</v>
      </c>
      <c r="J9" s="19"/>
      <c r="K9" s="17">
        <v>2</v>
      </c>
      <c r="L9" s="18">
        <v>38.22</v>
      </c>
      <c r="M9" s="70">
        <f t="shared" si="3"/>
        <v>10</v>
      </c>
      <c r="N9" s="71">
        <f t="shared" si="4"/>
        <v>0</v>
      </c>
      <c r="O9" s="69">
        <f t="shared" si="5"/>
        <v>10</v>
      </c>
      <c r="P9" s="45" t="s">
        <v>340</v>
      </c>
      <c r="Q9" s="95">
        <f t="shared" si="6"/>
        <v>38.22</v>
      </c>
      <c r="R9" s="91">
        <f t="shared" si="7"/>
        <v>110</v>
      </c>
      <c r="S9" s="88"/>
    </row>
    <row r="10" spans="1:19" s="10" customFormat="1" ht="19.5" customHeight="1">
      <c r="A10" s="51" t="s">
        <v>3</v>
      </c>
      <c r="B10" s="111">
        <v>46</v>
      </c>
      <c r="C10" s="58" t="str">
        <f>IF(ISNA(VLOOKUP($B10,List!$B$5:$K$64701,2,FALSE)),"",VLOOKUP($B10,List!$B$5:$K$64701,2,FALSE))</f>
        <v>Kristina Šmidtienė</v>
      </c>
      <c r="D10" s="59" t="str">
        <f>IF(ISNA(VLOOKUP($B10,List!$B$5:$K$64701,5,FALSE)),"",VLOOKUP($B10,List!$B$5:$K$64701,5,FALSE))</f>
        <v>Besė ( Besė Žvaigždės vaikai )</v>
      </c>
      <c r="E10" s="17">
        <v>1</v>
      </c>
      <c r="F10" s="18">
        <v>35.49</v>
      </c>
      <c r="G10" s="70">
        <f t="shared" si="0"/>
        <v>5</v>
      </c>
      <c r="H10" s="71">
        <f t="shared" si="1"/>
        <v>0</v>
      </c>
      <c r="I10" s="69">
        <f t="shared" si="2"/>
        <v>5</v>
      </c>
      <c r="J10" s="19" t="s">
        <v>340</v>
      </c>
      <c r="K10" s="17">
        <v>3</v>
      </c>
      <c r="L10" s="18">
        <v>42.43</v>
      </c>
      <c r="M10" s="70">
        <f t="shared" si="3"/>
        <v>15</v>
      </c>
      <c r="N10" s="71">
        <f t="shared" si="4"/>
        <v>0</v>
      </c>
      <c r="O10" s="69">
        <f t="shared" si="5"/>
        <v>15</v>
      </c>
      <c r="P10" s="45"/>
      <c r="Q10" s="95">
        <f t="shared" si="6"/>
        <v>77.92</v>
      </c>
      <c r="R10" s="91">
        <f t="shared" si="7"/>
        <v>20</v>
      </c>
      <c r="S10" s="88" t="s">
        <v>340</v>
      </c>
    </row>
    <row r="11" spans="1:19" s="10" customFormat="1" ht="19.5" customHeight="1">
      <c r="A11" s="51" t="s">
        <v>3</v>
      </c>
      <c r="B11" s="111">
        <v>47</v>
      </c>
      <c r="C11" s="58" t="str">
        <f>IF(ISNA(VLOOKUP($B11,List!$B$5:$K$64701,2,FALSE)),"",VLOOKUP($B11,List!$B$5:$K$64701,2,FALSE))</f>
        <v>Rimvydas Ciesiunas</v>
      </c>
      <c r="D11" s="59" t="str">
        <f>IF(ISNA(VLOOKUP($B11,List!$B$5:$K$64701,5,FALSE)),"",VLOOKUP($B11,List!$B$5:$K$64701,5,FALSE))</f>
        <v>Hero ( Holland Hero Alias Dakota )</v>
      </c>
      <c r="E11" s="17">
        <v>0</v>
      </c>
      <c r="F11" s="18">
        <v>30.78</v>
      </c>
      <c r="G11" s="70">
        <f t="shared" si="0"/>
        <v>0</v>
      </c>
      <c r="H11" s="71">
        <f t="shared" si="1"/>
        <v>0</v>
      </c>
      <c r="I11" s="69">
        <f t="shared" si="2"/>
        <v>0</v>
      </c>
      <c r="J11" s="19" t="s">
        <v>338</v>
      </c>
      <c r="K11" s="17">
        <v>1</v>
      </c>
      <c r="L11" s="18">
        <v>36.03</v>
      </c>
      <c r="M11" s="70">
        <f t="shared" si="3"/>
        <v>5</v>
      </c>
      <c r="N11" s="71">
        <f t="shared" si="4"/>
        <v>0</v>
      </c>
      <c r="O11" s="69">
        <f t="shared" si="5"/>
        <v>5</v>
      </c>
      <c r="P11" s="45" t="s">
        <v>338</v>
      </c>
      <c r="Q11" s="95">
        <f t="shared" si="6"/>
        <v>66.81</v>
      </c>
      <c r="R11" s="91">
        <f t="shared" si="7"/>
        <v>5</v>
      </c>
      <c r="S11" s="88" t="s">
        <v>338</v>
      </c>
    </row>
    <row r="12" spans="1:19" s="10" customFormat="1" ht="16.5" customHeight="1">
      <c r="A12" s="39" t="s">
        <v>3</v>
      </c>
      <c r="B12" s="112">
        <v>48</v>
      </c>
      <c r="C12" s="60" t="str">
        <f>IF(ISNA(VLOOKUP($B12,List!$B$5:$K$64701,2,FALSE)),"",VLOOKUP($B12,List!$B$5:$K$64701,2,FALSE))</f>
        <v>Natalija Pojasnikova</v>
      </c>
      <c r="D12" s="61" t="str">
        <f>IF(ISNA(VLOOKUP($B12,List!$B$5:$K$64701,5,FALSE)),"",VLOOKUP($B12,List!$B$5:$K$64701,5,FALSE))</f>
        <v>Lola ( Aza Berzoras )</v>
      </c>
      <c r="E12" s="83">
        <v>3</v>
      </c>
      <c r="F12" s="84">
        <v>40.19</v>
      </c>
      <c r="G12" s="70">
        <f t="shared" si="0"/>
        <v>15</v>
      </c>
      <c r="H12" s="85">
        <f t="shared" si="1"/>
        <v>0</v>
      </c>
      <c r="I12" s="69">
        <f t="shared" si="2"/>
        <v>15</v>
      </c>
      <c r="J12" s="49"/>
      <c r="K12" s="83">
        <v>2</v>
      </c>
      <c r="L12" s="86">
        <v>41</v>
      </c>
      <c r="M12" s="70">
        <f t="shared" si="3"/>
        <v>10</v>
      </c>
      <c r="N12" s="85">
        <f t="shared" si="4"/>
        <v>0</v>
      </c>
      <c r="O12" s="69">
        <f t="shared" si="5"/>
        <v>10</v>
      </c>
      <c r="P12" s="50"/>
      <c r="Q12" s="96">
        <f t="shared" si="6"/>
        <v>81.19</v>
      </c>
      <c r="R12" s="92">
        <f t="shared" si="7"/>
        <v>25</v>
      </c>
      <c r="S12" s="89"/>
    </row>
    <row r="13" spans="1:19" s="10" customFormat="1" ht="17.25" customHeight="1">
      <c r="A13" s="146"/>
      <c r="B13" s="147"/>
      <c r="C13" s="150" t="s">
        <v>7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1"/>
    </row>
    <row r="14" spans="1:19" s="10" customFormat="1" ht="16.5" customHeight="1">
      <c r="A14" s="51" t="s">
        <v>4</v>
      </c>
      <c r="B14" s="48">
        <v>49</v>
      </c>
      <c r="C14" s="58" t="str">
        <f>IF(ISNA(VLOOKUP($B14,List!$B$5:$K$64701,2,FALSE)),"",VLOOKUP($B14,List!$B$5:$K$64701,2,FALSE))</f>
        <v>Jelena Stukane</v>
      </c>
      <c r="D14" s="59" t="str">
        <f>IF(ISNA(VLOOKUP($B14,List!$B$5:$K$64701,5,FALSE)),"",VLOOKUP($B14,List!$B$5:$K$64701,5,FALSE))</f>
        <v>Rash ( Marvitholl Discoverer )</v>
      </c>
      <c r="E14" s="17">
        <v>1</v>
      </c>
      <c r="F14" s="18">
        <v>37.96</v>
      </c>
      <c r="G14" s="70">
        <f aca="true" t="shared" si="8" ref="G14:G20">IF(OR(E14="diskv.",E14="ns"),100,5*E14)</f>
        <v>5</v>
      </c>
      <c r="H14" s="71">
        <f aca="true" t="shared" si="9" ref="H14:H20">IF(F14="-","-",(IF(F14&gt;I$4,"diskv.",IF(F14&gt;G$4,F14-G$4,0))))</f>
        <v>0</v>
      </c>
      <c r="I14" s="69">
        <f aca="true" t="shared" si="10" ref="I14:I20">IF(OR(E14="diskv.",E14="ns",H14="diskv."),100,G14+H14)</f>
        <v>5</v>
      </c>
      <c r="J14" s="19"/>
      <c r="K14" s="17">
        <v>1</v>
      </c>
      <c r="L14" s="18">
        <v>39.74</v>
      </c>
      <c r="M14" s="70">
        <f aca="true" t="shared" si="11" ref="M14:M20">IF(OR(K14="diskv.",K14="ns"),100,5*K14)</f>
        <v>5</v>
      </c>
      <c r="N14" s="71">
        <f aca="true" t="shared" si="12" ref="N14:N20">IF(L14="-","-",(IF(L14&gt;O$4,"diskv.",IF(L14&gt;M$4,L14-M$4,0))))</f>
        <v>0</v>
      </c>
      <c r="O14" s="69">
        <f aca="true" t="shared" si="13" ref="O14:O20">IF(OR(K14="diskv.",K14="ns",N14="diskv."),100,M14+N14)</f>
        <v>5</v>
      </c>
      <c r="P14" s="45" t="s">
        <v>339</v>
      </c>
      <c r="Q14" s="94">
        <f aca="true" t="shared" si="14" ref="Q14:Q20">F14+L14</f>
        <v>77.7</v>
      </c>
      <c r="R14" s="90">
        <f aca="true" t="shared" si="15" ref="R14:R20">I14+O14</f>
        <v>10</v>
      </c>
      <c r="S14" s="88" t="s">
        <v>340</v>
      </c>
    </row>
    <row r="15" spans="1:19" s="10" customFormat="1" ht="19.5" customHeight="1">
      <c r="A15" s="51" t="s">
        <v>4</v>
      </c>
      <c r="B15" s="111">
        <v>50</v>
      </c>
      <c r="C15" s="58" t="str">
        <f>IF(ISNA(VLOOKUP($B15,List!$B$5:$K$64701,2,FALSE)),"",VLOOKUP($B15,List!$B$5:$K$64701,2,FALSE))</f>
        <v>Vitalija Krauliadiene</v>
      </c>
      <c r="D15" s="59" t="str">
        <f>IF(ISNA(VLOOKUP($B15,List!$B$5:$K$64701,5,FALSE)),"",VLOOKUP($B15,List!$B$5:$K$64701,5,FALSE))</f>
        <v>Aira</v>
      </c>
      <c r="E15" s="17" t="s">
        <v>337</v>
      </c>
      <c r="F15" s="47"/>
      <c r="G15" s="70">
        <f t="shared" si="8"/>
        <v>100</v>
      </c>
      <c r="H15" s="71">
        <f t="shared" si="9"/>
        <v>0</v>
      </c>
      <c r="I15" s="69">
        <f t="shared" si="10"/>
        <v>100</v>
      </c>
      <c r="J15" s="19"/>
      <c r="K15" s="17">
        <v>2</v>
      </c>
      <c r="L15" s="18">
        <v>58.87</v>
      </c>
      <c r="M15" s="70">
        <f t="shared" si="11"/>
        <v>10</v>
      </c>
      <c r="N15" s="71">
        <f t="shared" si="12"/>
        <v>9.869999999999997</v>
      </c>
      <c r="O15" s="69">
        <f t="shared" si="13"/>
        <v>19.869999999999997</v>
      </c>
      <c r="P15" s="45"/>
      <c r="Q15" s="95">
        <f t="shared" si="14"/>
        <v>58.87</v>
      </c>
      <c r="R15" s="91">
        <f t="shared" si="15"/>
        <v>119.87</v>
      </c>
      <c r="S15" s="88"/>
    </row>
    <row r="16" spans="1:19" s="10" customFormat="1" ht="19.5" customHeight="1">
      <c r="A16" s="51" t="s">
        <v>4</v>
      </c>
      <c r="B16" s="111">
        <v>51</v>
      </c>
      <c r="C16" s="58" t="str">
        <f>IF(ISNA(VLOOKUP($B16,List!$B$5:$K$64701,2,FALSE)),"",VLOOKUP($B16,List!$B$5:$K$64701,2,FALSE))</f>
        <v>Ivaneta Anuskevic</v>
      </c>
      <c r="D16" s="59" t="str">
        <f>IF(ISNA(VLOOKUP($B16,List!$B$5:$K$64701,5,FALSE)),"",VLOOKUP($B16,List!$B$5:$K$64701,5,FALSE))</f>
        <v>Azur ( Bily Romance Auksine Zvaigzde )</v>
      </c>
      <c r="E16" s="17">
        <v>1</v>
      </c>
      <c r="F16" s="47">
        <v>33.49</v>
      </c>
      <c r="G16" s="70">
        <f t="shared" si="8"/>
        <v>5</v>
      </c>
      <c r="H16" s="71">
        <f t="shared" si="9"/>
        <v>0</v>
      </c>
      <c r="I16" s="69">
        <f t="shared" si="10"/>
        <v>5</v>
      </c>
      <c r="J16" s="19"/>
      <c r="K16" s="17">
        <v>3</v>
      </c>
      <c r="L16" s="18">
        <v>42.59</v>
      </c>
      <c r="M16" s="70">
        <f t="shared" si="11"/>
        <v>15</v>
      </c>
      <c r="N16" s="71">
        <f t="shared" si="12"/>
        <v>0</v>
      </c>
      <c r="O16" s="69">
        <f t="shared" si="13"/>
        <v>15</v>
      </c>
      <c r="P16" s="45"/>
      <c r="Q16" s="95">
        <f t="shared" si="14"/>
        <v>76.08000000000001</v>
      </c>
      <c r="R16" s="91">
        <f t="shared" si="15"/>
        <v>20</v>
      </c>
      <c r="S16" s="88"/>
    </row>
    <row r="17" spans="1:19" s="10" customFormat="1" ht="19.5" customHeight="1">
      <c r="A17" s="51" t="s">
        <v>4</v>
      </c>
      <c r="B17" s="111">
        <v>52</v>
      </c>
      <c r="C17" s="58" t="str">
        <f>IF(ISNA(VLOOKUP($B17,List!$B$5:$K$64701,2,FALSE)),"",VLOOKUP($B17,List!$B$5:$K$64701,2,FALSE))</f>
        <v>Tomas Lizdenis</v>
      </c>
      <c r="D17" s="59" t="str">
        <f>IF(ISNA(VLOOKUP($B17,List!$B$5:$K$64701,5,FALSE)),"",VLOOKUP($B17,List!$B$5:$K$64701,5,FALSE))</f>
        <v>Marsas ( Ardas Žiedynas )</v>
      </c>
      <c r="E17" s="17">
        <v>2</v>
      </c>
      <c r="F17" s="47">
        <v>32.6</v>
      </c>
      <c r="G17" s="70">
        <f t="shared" si="8"/>
        <v>10</v>
      </c>
      <c r="H17" s="71">
        <f t="shared" si="9"/>
        <v>0</v>
      </c>
      <c r="I17" s="69">
        <f t="shared" si="10"/>
        <v>10</v>
      </c>
      <c r="J17" s="19"/>
      <c r="K17" s="17">
        <v>0</v>
      </c>
      <c r="L17" s="18">
        <v>38.97</v>
      </c>
      <c r="M17" s="70">
        <f t="shared" si="11"/>
        <v>0</v>
      </c>
      <c r="N17" s="71">
        <f t="shared" si="12"/>
        <v>0</v>
      </c>
      <c r="O17" s="69">
        <f t="shared" si="13"/>
        <v>0</v>
      </c>
      <c r="P17" s="45" t="s">
        <v>338</v>
      </c>
      <c r="Q17" s="95">
        <f t="shared" si="14"/>
        <v>71.57</v>
      </c>
      <c r="R17" s="91">
        <f t="shared" si="15"/>
        <v>10</v>
      </c>
      <c r="S17" s="88" t="s">
        <v>339</v>
      </c>
    </row>
    <row r="18" spans="1:19" s="10" customFormat="1" ht="19.5" customHeight="1">
      <c r="A18" s="51" t="s">
        <v>4</v>
      </c>
      <c r="B18" s="111">
        <v>53</v>
      </c>
      <c r="C18" s="58" t="str">
        <f>IF(ISNA(VLOOKUP($B18,List!$B$5:$K$64701,2,FALSE)),"",VLOOKUP($B18,List!$B$5:$K$64701,2,FALSE))</f>
        <v>Žanna Ivanova</v>
      </c>
      <c r="D18" s="59" t="str">
        <f>IF(ISNA(VLOOKUP($B18,List!$B$5:$K$64701,5,FALSE)),"",VLOOKUP($B18,List!$B$5:$K$64701,5,FALSE))</f>
        <v>Karat</v>
      </c>
      <c r="E18" s="17">
        <v>0</v>
      </c>
      <c r="F18" s="47">
        <v>43.13</v>
      </c>
      <c r="G18" s="70">
        <f t="shared" si="8"/>
        <v>0</v>
      </c>
      <c r="H18" s="71">
        <f t="shared" si="9"/>
        <v>0.13000000000000256</v>
      </c>
      <c r="I18" s="69">
        <f t="shared" si="10"/>
        <v>0.13000000000000256</v>
      </c>
      <c r="J18" s="19" t="s">
        <v>339</v>
      </c>
      <c r="K18" s="17">
        <v>1</v>
      </c>
      <c r="L18" s="18">
        <v>50.66</v>
      </c>
      <c r="M18" s="70">
        <f t="shared" si="11"/>
        <v>5</v>
      </c>
      <c r="N18" s="71">
        <f t="shared" si="12"/>
        <v>1.6599999999999966</v>
      </c>
      <c r="O18" s="69">
        <f t="shared" si="13"/>
        <v>6.659999999999997</v>
      </c>
      <c r="P18" s="45" t="s">
        <v>340</v>
      </c>
      <c r="Q18" s="95">
        <f t="shared" si="14"/>
        <v>93.78999999999999</v>
      </c>
      <c r="R18" s="91">
        <f t="shared" si="15"/>
        <v>6.789999999999999</v>
      </c>
      <c r="S18" s="88" t="s">
        <v>338</v>
      </c>
    </row>
    <row r="19" spans="1:19" s="10" customFormat="1" ht="19.5" customHeight="1">
      <c r="A19" s="51" t="s">
        <v>4</v>
      </c>
      <c r="B19" s="111">
        <v>54</v>
      </c>
      <c r="C19" s="58" t="str">
        <f>IF(ISNA(VLOOKUP($B19,List!$B$5:$K$64701,2,FALSE)),"",VLOOKUP($B19,List!$B$5:$K$64701,2,FALSE))</f>
        <v>Radvilė Klimavičiūtė</v>
      </c>
      <c r="D19" s="59" t="str">
        <f>IF(ISNA(VLOOKUP($B19,List!$B$5:$K$64701,5,FALSE)),"",VLOOKUP($B19,List!$B$5:$K$64701,5,FALSE))</f>
        <v>Mažius</v>
      </c>
      <c r="E19" s="17">
        <v>0</v>
      </c>
      <c r="F19" s="47">
        <v>42.03</v>
      </c>
      <c r="G19" s="70">
        <f t="shared" si="8"/>
        <v>0</v>
      </c>
      <c r="H19" s="71">
        <f t="shared" si="9"/>
        <v>0</v>
      </c>
      <c r="I19" s="69">
        <f t="shared" si="10"/>
        <v>0</v>
      </c>
      <c r="J19" s="19" t="s">
        <v>338</v>
      </c>
      <c r="K19" s="17">
        <v>2</v>
      </c>
      <c r="L19" s="18">
        <v>56.37</v>
      </c>
      <c r="M19" s="70">
        <f t="shared" si="11"/>
        <v>10</v>
      </c>
      <c r="N19" s="71">
        <f t="shared" si="12"/>
        <v>7.369999999999997</v>
      </c>
      <c r="O19" s="69">
        <f t="shared" si="13"/>
        <v>17.369999999999997</v>
      </c>
      <c r="P19" s="45"/>
      <c r="Q19" s="95">
        <f t="shared" si="14"/>
        <v>98.4</v>
      </c>
      <c r="R19" s="91">
        <f t="shared" si="15"/>
        <v>17.369999999999997</v>
      </c>
      <c r="S19" s="88"/>
    </row>
    <row r="20" spans="1:19" s="10" customFormat="1" ht="16.5" customHeight="1">
      <c r="A20" s="39" t="s">
        <v>4</v>
      </c>
      <c r="B20" s="112">
        <v>55</v>
      </c>
      <c r="C20" s="60" t="str">
        <f>IF(ISNA(VLOOKUP($B20,List!$B$5:$K$64701,2,FALSE)),"",VLOOKUP($B20,List!$B$5:$K$64701,2,FALSE))</f>
        <v>Dalia Udriene</v>
      </c>
      <c r="D20" s="61" t="str">
        <f>IF(ISNA(VLOOKUP($B20,List!$B$5:$K$64701,5,FALSE)),"",VLOOKUP($B20,List!$B$5:$K$64701,5,FALSE))</f>
        <v>Eni ( Enya Bestmudi )</v>
      </c>
      <c r="E20" s="83">
        <v>1</v>
      </c>
      <c r="F20" s="86">
        <v>30.04</v>
      </c>
      <c r="G20" s="70">
        <f t="shared" si="8"/>
        <v>5</v>
      </c>
      <c r="H20" s="85">
        <f t="shared" si="9"/>
        <v>0</v>
      </c>
      <c r="I20" s="69">
        <f t="shared" si="10"/>
        <v>5</v>
      </c>
      <c r="J20" s="49" t="s">
        <v>340</v>
      </c>
      <c r="K20" s="83" t="s">
        <v>337</v>
      </c>
      <c r="L20" s="86"/>
      <c r="M20" s="70">
        <f t="shared" si="11"/>
        <v>100</v>
      </c>
      <c r="N20" s="85">
        <f t="shared" si="12"/>
        <v>0</v>
      </c>
      <c r="O20" s="69">
        <f t="shared" si="13"/>
        <v>100</v>
      </c>
      <c r="P20" s="50"/>
      <c r="Q20" s="96">
        <f t="shared" si="14"/>
        <v>30.04</v>
      </c>
      <c r="R20" s="93">
        <f t="shared" si="15"/>
        <v>105</v>
      </c>
      <c r="S20" s="89"/>
    </row>
    <row r="21" spans="1:19" s="10" customFormat="1" ht="15.75" customHeight="1">
      <c r="A21" s="146"/>
      <c r="B21" s="147"/>
      <c r="C21" s="150" t="s">
        <v>8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</row>
    <row r="22" spans="1:19" s="10" customFormat="1" ht="16.5" customHeight="1">
      <c r="A22" s="51" t="s">
        <v>5</v>
      </c>
      <c r="B22" s="48">
        <v>57</v>
      </c>
      <c r="C22" s="58" t="str">
        <f>IF(ISNA(VLOOKUP($B22,List!$B$5:$K$64701,2,FALSE)),"",VLOOKUP($B22,List!$B$5:$K$64701,2,FALSE))</f>
        <v>Diāna Aumeistere</v>
      </c>
      <c r="D22" s="59" t="str">
        <f>IF(ISNA(VLOOKUP($B22,List!$B$5:$K$64701,5,FALSE)),"",VLOOKUP($B22,List!$B$5:$K$64701,5,FALSE))</f>
        <v>Broderiks ( Arsen Tvist Baiker )</v>
      </c>
      <c r="E22" s="17">
        <v>2</v>
      </c>
      <c r="F22" s="18">
        <v>55.25</v>
      </c>
      <c r="G22" s="70">
        <f>IF(OR(E22="diskv.",E22="ns"),100,5*E22)</f>
        <v>10</v>
      </c>
      <c r="H22" s="71">
        <f>IF(F22="-","-",(IF(F22&gt;I$4,"diskv.",IF(F22&gt;G$4,F22-G$4,0))))</f>
        <v>12.25</v>
      </c>
      <c r="I22" s="69">
        <f>IF(OR(E22="diskv.",E22="ns",H22="diskv."),100,G22+H22)</f>
        <v>22.25</v>
      </c>
      <c r="J22" s="19"/>
      <c r="K22" s="17">
        <v>0</v>
      </c>
      <c r="L22" s="18">
        <v>59.91</v>
      </c>
      <c r="M22" s="70">
        <f>IF(OR(K22="diskv.",K22="ns"),100,5*K22)</f>
        <v>0</v>
      </c>
      <c r="N22" s="71">
        <f>IF(L22="-","-",(IF(L22&gt;O$4,"diskv.",IF(L22&gt;M$4,L22-M$4,0))))</f>
        <v>10.909999999999997</v>
      </c>
      <c r="O22" s="69">
        <f>IF(OR(K22="diskv.",K22="ns",N22="diskv."),100,M22+N22)</f>
        <v>10.909999999999997</v>
      </c>
      <c r="P22" s="45"/>
      <c r="Q22" s="94">
        <f>F22+L22</f>
        <v>115.16</v>
      </c>
      <c r="R22" s="91">
        <f>I22+O22</f>
        <v>33.16</v>
      </c>
      <c r="S22" s="88"/>
    </row>
    <row r="23" spans="1:19" s="10" customFormat="1" ht="19.5" customHeight="1">
      <c r="A23" s="51" t="s">
        <v>5</v>
      </c>
      <c r="B23" s="111">
        <v>58</v>
      </c>
      <c r="C23" s="58" t="str">
        <f>IF(ISNA(VLOOKUP($B23,List!$B$5:$K$64701,2,FALSE)),"",VLOOKUP($B23,List!$B$5:$K$64701,2,FALSE))</f>
        <v>Rasa Guobiene</v>
      </c>
      <c r="D23" s="59" t="str">
        <f>IF(ISNA(VLOOKUP($B23,List!$B$5:$K$64701,5,FALSE)),"",VLOOKUP($B23,List!$B$5:$K$64701,5,FALSE))</f>
        <v>Čika ( Vitnė )</v>
      </c>
      <c r="E23" s="17">
        <v>0</v>
      </c>
      <c r="F23" s="18">
        <v>33.75</v>
      </c>
      <c r="G23" s="70">
        <f>IF(OR(E23="diskv.",E23="ns"),100,5*E23)</f>
        <v>0</v>
      </c>
      <c r="H23" s="71">
        <f>IF(F23="-","-",(IF(F23&gt;I$4,"diskv.",IF(F23&gt;G$4,F23-G$4,0))))</f>
        <v>0</v>
      </c>
      <c r="I23" s="69">
        <f>IF(OR(E23="diskv.",E23="ns",H23="diskv."),100,G23+H23)</f>
        <v>0</v>
      </c>
      <c r="J23" s="19" t="s">
        <v>338</v>
      </c>
      <c r="K23" s="17">
        <v>2</v>
      </c>
      <c r="L23" s="18">
        <v>46.17</v>
      </c>
      <c r="M23" s="70">
        <f>IF(OR(K23="diskv.",K23="ns"),100,5*K23)</f>
        <v>10</v>
      </c>
      <c r="N23" s="71">
        <f>IF(L23="-","-",(IF(L23&gt;O$4,"diskv.",IF(L23&gt;M$4,L23-M$4,0))))</f>
        <v>0</v>
      </c>
      <c r="O23" s="69">
        <f>IF(OR(K23="diskv.",K23="ns",N23="diskv."),100,M23+N23)</f>
        <v>10</v>
      </c>
      <c r="P23" s="45" t="s">
        <v>339</v>
      </c>
      <c r="Q23" s="95">
        <f>F23+L23</f>
        <v>79.92</v>
      </c>
      <c r="R23" s="91">
        <f>I23+O23</f>
        <v>10</v>
      </c>
      <c r="S23" s="88" t="s">
        <v>339</v>
      </c>
    </row>
    <row r="24" spans="1:19" s="10" customFormat="1" ht="19.5" customHeight="1">
      <c r="A24" s="51" t="s">
        <v>5</v>
      </c>
      <c r="B24" s="111">
        <v>60</v>
      </c>
      <c r="C24" s="58" t="str">
        <f>IF(ISNA(VLOOKUP($B24,List!$B$5:$K$64701,2,FALSE)),"",VLOOKUP($B24,List!$B$5:$K$64701,2,FALSE))</f>
        <v>Jurgita Žukauskienė</v>
      </c>
      <c r="D24" s="59" t="str">
        <f>IF(ISNA(VLOOKUP($B24,List!$B$5:$K$64701,5,FALSE)),"",VLOOKUP($B24,List!$B$5:$K$64701,5,FALSE))</f>
        <v>Topas ( Topas Aukso Uoga )</v>
      </c>
      <c r="E24" s="17">
        <v>1</v>
      </c>
      <c r="F24" s="18">
        <v>47.38</v>
      </c>
      <c r="G24" s="70">
        <f>IF(OR(E24="diskv.",E24="ns"),100,5*E24)</f>
        <v>5</v>
      </c>
      <c r="H24" s="71">
        <f>IF(F24="-","-",(IF(F24&gt;I$4,"diskv.",IF(F24&gt;G$4,F24-G$4,0))))</f>
        <v>4.380000000000003</v>
      </c>
      <c r="I24" s="69">
        <f>IF(OR(E24="diskv.",E24="ns",H24="diskv."),100,G24+H24)</f>
        <v>9.380000000000003</v>
      </c>
      <c r="J24" s="19"/>
      <c r="K24" s="17">
        <v>0</v>
      </c>
      <c r="L24" s="18">
        <v>46.68</v>
      </c>
      <c r="M24" s="70">
        <f>IF(OR(K24="diskv.",K24="ns"),100,5*K24)</f>
        <v>0</v>
      </c>
      <c r="N24" s="71">
        <f>IF(L24="-","-",(IF(L24&gt;O$4,"diskv.",IF(L24&gt;M$4,L24-M$4,0))))</f>
        <v>0</v>
      </c>
      <c r="O24" s="69">
        <f>IF(OR(K24="diskv.",K24="ns",N24="diskv."),100,M24+N24)</f>
        <v>0</v>
      </c>
      <c r="P24" s="45" t="s">
        <v>338</v>
      </c>
      <c r="Q24" s="95">
        <f>F24+L24</f>
        <v>94.06</v>
      </c>
      <c r="R24" s="91">
        <f>I24+O24</f>
        <v>9.380000000000003</v>
      </c>
      <c r="S24" s="88" t="s">
        <v>338</v>
      </c>
    </row>
    <row r="25" spans="1:19" s="10" customFormat="1" ht="19.5" customHeight="1">
      <c r="A25" s="51" t="s">
        <v>5</v>
      </c>
      <c r="B25" s="111">
        <v>61</v>
      </c>
      <c r="C25" s="58" t="str">
        <f>IF(ISNA(VLOOKUP($B25,List!$B$5:$K$64701,2,FALSE)),"",VLOOKUP($B25,List!$B$5:$K$64701,2,FALSE))</f>
        <v>Gunita Romanovska</v>
      </c>
      <c r="D25" s="59" t="str">
        <f>IF(ISNA(VLOOKUP($B25,List!$B$5:$K$64701,5,FALSE)),"",VLOOKUP($B25,List!$B$5:$K$64701,5,FALSE))</f>
        <v>EiJey ( Snow Danwest Eternity Joy )</v>
      </c>
      <c r="E25" s="17">
        <v>0</v>
      </c>
      <c r="F25" s="18">
        <v>45.34</v>
      </c>
      <c r="G25" s="70">
        <f>IF(OR(E25="diskv.",E25="ns"),100,5*E25)</f>
        <v>0</v>
      </c>
      <c r="H25" s="71">
        <f>IF(F25="-","-",(IF(F25&gt;I$4,"diskv.",IF(F25&gt;G$4,F25-G$4,0))))</f>
        <v>2.3400000000000034</v>
      </c>
      <c r="I25" s="69">
        <f>IF(OR(E25="diskv.",E25="ns",H25="diskv."),100,G25+H25)</f>
        <v>2.3400000000000034</v>
      </c>
      <c r="J25" s="19" t="s">
        <v>340</v>
      </c>
      <c r="K25" s="17">
        <v>1</v>
      </c>
      <c r="L25" s="18">
        <v>54.07</v>
      </c>
      <c r="M25" s="70">
        <f>IF(OR(K25="diskv.",K25="ns"),100,5*K25)</f>
        <v>5</v>
      </c>
      <c r="N25" s="71">
        <f>IF(L25="-","-",(IF(L25&gt;O$4,"diskv.",IF(L25&gt;M$4,L25-M$4,0))))</f>
        <v>5.07</v>
      </c>
      <c r="O25" s="69">
        <f>IF(OR(K25="diskv.",K25="ns",N25="diskv."),100,M25+N25)</f>
        <v>10.07</v>
      </c>
      <c r="P25" s="45" t="s">
        <v>340</v>
      </c>
      <c r="Q25" s="95">
        <f>F25+L25</f>
        <v>99.41</v>
      </c>
      <c r="R25" s="91">
        <f>I25+O25</f>
        <v>12.410000000000004</v>
      </c>
      <c r="S25" s="88" t="s">
        <v>340</v>
      </c>
    </row>
    <row r="26" spans="1:19" s="10" customFormat="1" ht="19.5" customHeight="1">
      <c r="A26" s="39" t="s">
        <v>5</v>
      </c>
      <c r="B26" s="112">
        <v>62</v>
      </c>
      <c r="C26" s="60" t="str">
        <f>IF(ISNA(VLOOKUP($B26,List!$B$5:$K$64701,2,FALSE)),"",VLOOKUP($B26,List!$B$5:$K$64701,2,FALSE))</f>
        <v>Vasarė Žukauskaitė</v>
      </c>
      <c r="D26" s="61" t="str">
        <f>IF(ISNA(VLOOKUP($B26,List!$B$5:$K$64701,5,FALSE)),"",VLOOKUP($B26,List!$B$5:$K$64701,5,FALSE))</f>
        <v>Kapri ( Kapri-czuk Hodowla Myślinów )</v>
      </c>
      <c r="E26" s="83">
        <v>0</v>
      </c>
      <c r="F26" s="86">
        <v>42.76</v>
      </c>
      <c r="G26" s="127">
        <f>IF(OR(E26="diskv.",E26="ns"),100,5*E26)</f>
        <v>0</v>
      </c>
      <c r="H26" s="128">
        <f>IF(F26="-","-",(IF(F26&gt;I$4,"diskv.",IF(F26&gt;G$4,F26-G$4,0))))</f>
        <v>0</v>
      </c>
      <c r="I26" s="129">
        <f>IF(OR(E26="diskv.",E26="ns",H26="diskv."),100,G26+H26)</f>
        <v>0</v>
      </c>
      <c r="J26" s="130" t="s">
        <v>339</v>
      </c>
      <c r="K26" s="131" t="s">
        <v>337</v>
      </c>
      <c r="L26" s="126"/>
      <c r="M26" s="127">
        <f>IF(OR(K26="diskv.",K26="ns"),100,5*K26)</f>
        <v>100</v>
      </c>
      <c r="N26" s="128">
        <f>IF(L26="-","-",(IF(L26&gt;O$4,"diskv.",IF(L26&gt;M$4,L26-M$4,0))))</f>
        <v>0</v>
      </c>
      <c r="O26" s="129">
        <f>IF(OR(K26="diskv.",K26="ns",N26="diskv."),100,M26+N26)</f>
        <v>100</v>
      </c>
      <c r="P26" s="50"/>
      <c r="Q26" s="96">
        <f>F26+L26</f>
        <v>42.76</v>
      </c>
      <c r="R26" s="92">
        <f>I26+O26</f>
        <v>100</v>
      </c>
      <c r="S26" s="89"/>
    </row>
    <row r="28" ht="12.75">
      <c r="C28" s="2" t="s">
        <v>328</v>
      </c>
    </row>
  </sheetData>
  <sheetProtection sheet="1" objects="1" scenarios="1" autoFilter="0"/>
  <autoFilter ref="A5:S26"/>
  <mergeCells count="8">
    <mergeCell ref="A21:B21"/>
    <mergeCell ref="C21:S21"/>
    <mergeCell ref="C4:D4"/>
    <mergeCell ref="Q4:S4"/>
    <mergeCell ref="A6:B6"/>
    <mergeCell ref="C6:S6"/>
    <mergeCell ref="A13:B13"/>
    <mergeCell ref="C13:S13"/>
  </mergeCells>
  <conditionalFormatting sqref="R14:R20 O7:O12 R7:R12 I7:I12 I14:I20 O14:O20 R22:R26 I22:I26 O22:O26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5.0039062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8515625" style="3" customWidth="1"/>
    <col min="6" max="6" width="8.8515625" style="3" customWidth="1"/>
    <col min="7" max="7" width="7.7109375" style="3" customWidth="1"/>
    <col min="8" max="8" width="8.7109375" style="3" customWidth="1"/>
    <col min="9" max="9" width="7.7109375" style="3" customWidth="1"/>
    <col min="10" max="10" width="6.574218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7109375" style="3" customWidth="1"/>
    <col min="18" max="18" width="9.7109375" style="2" customWidth="1"/>
    <col min="19" max="19" width="6.57421875" style="2" customWidth="1"/>
    <col min="20" max="16384" width="9.140625" style="2" customWidth="1"/>
  </cols>
  <sheetData>
    <row r="1" spans="3:17" ht="24.75">
      <c r="C1" s="4" t="s">
        <v>11</v>
      </c>
      <c r="D1" s="114" t="s">
        <v>314</v>
      </c>
      <c r="E1" s="5"/>
      <c r="K1" s="6"/>
      <c r="L1" s="6"/>
      <c r="M1" s="6"/>
      <c r="O1" s="6" t="str">
        <f>List!G1</f>
        <v>Judge: Anders Virtanen (Finland)</v>
      </c>
      <c r="P1" s="8"/>
      <c r="Q1" s="8"/>
    </row>
    <row r="2" spans="2:16" ht="13.5" customHeight="1">
      <c r="B2" s="8"/>
      <c r="C2" s="11" t="s">
        <v>9</v>
      </c>
      <c r="D2" s="7"/>
      <c r="E2" s="12" t="s">
        <v>315</v>
      </c>
      <c r="F2" s="13"/>
      <c r="G2" s="14"/>
      <c r="H2" s="14"/>
      <c r="I2" s="14"/>
      <c r="K2" s="54" t="s">
        <v>316</v>
      </c>
      <c r="L2" s="55"/>
      <c r="M2" s="40"/>
      <c r="N2" s="40"/>
      <c r="O2" s="40"/>
      <c r="P2" s="2"/>
    </row>
    <row r="3" spans="1:17" s="7" customFormat="1" ht="13.5" customHeight="1">
      <c r="A3" s="8"/>
      <c r="B3" s="8"/>
      <c r="C3" s="11"/>
      <c r="E3" s="62" t="s">
        <v>41</v>
      </c>
      <c r="F3" s="75">
        <v>161</v>
      </c>
      <c r="G3" s="63" t="s">
        <v>42</v>
      </c>
      <c r="H3" s="76">
        <v>3.7</v>
      </c>
      <c r="I3" s="64" t="s">
        <v>6</v>
      </c>
      <c r="J3" s="9"/>
      <c r="K3" s="62" t="s">
        <v>41</v>
      </c>
      <c r="L3" s="75">
        <v>172</v>
      </c>
      <c r="M3" s="63" t="s">
        <v>42</v>
      </c>
      <c r="N3" s="76">
        <v>3.5</v>
      </c>
      <c r="O3" s="64" t="s">
        <v>6</v>
      </c>
      <c r="Q3" s="9"/>
    </row>
    <row r="4" spans="1:19" s="7" customFormat="1" ht="14.25" customHeight="1">
      <c r="A4" s="8"/>
      <c r="B4" s="52"/>
      <c r="C4" s="145"/>
      <c r="D4" s="145"/>
      <c r="E4" s="65"/>
      <c r="F4" s="66" t="s">
        <v>43</v>
      </c>
      <c r="G4" s="67">
        <v>43</v>
      </c>
      <c r="H4" s="66" t="s">
        <v>44</v>
      </c>
      <c r="I4" s="68">
        <v>80</v>
      </c>
      <c r="J4" s="53"/>
      <c r="K4" s="65"/>
      <c r="L4" s="66" t="s">
        <v>43</v>
      </c>
      <c r="M4" s="67">
        <v>49</v>
      </c>
      <c r="N4" s="66" t="s">
        <v>44</v>
      </c>
      <c r="O4" s="68">
        <v>80</v>
      </c>
      <c r="Q4" s="142" t="s">
        <v>65</v>
      </c>
      <c r="R4" s="143"/>
      <c r="S4" s="144"/>
    </row>
    <row r="5" spans="1:19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  <c r="K5" s="80" t="s">
        <v>48</v>
      </c>
      <c r="L5" s="81" t="s">
        <v>49</v>
      </c>
      <c r="M5" s="82" t="s">
        <v>50</v>
      </c>
      <c r="N5" s="82" t="s">
        <v>52</v>
      </c>
      <c r="O5" s="82" t="s">
        <v>53</v>
      </c>
      <c r="P5" s="80" t="s">
        <v>51</v>
      </c>
      <c r="Q5" s="81" t="s">
        <v>54</v>
      </c>
      <c r="R5" s="82" t="s">
        <v>53</v>
      </c>
      <c r="S5" s="80" t="s">
        <v>51</v>
      </c>
    </row>
    <row r="6" spans="1:19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1:19" s="10" customFormat="1" ht="19.5" customHeight="1">
      <c r="A7" s="51" t="s">
        <v>3</v>
      </c>
      <c r="B7" s="48">
        <v>63</v>
      </c>
      <c r="C7" s="56" t="str">
        <f>IF(ISNA(VLOOKUP($B7,List!$B$5:$K$64701,2,FALSE)),"",VLOOKUP($B7,List!$B$5:$K$64701,2,FALSE))</f>
        <v>Rasa Vaščilienė</v>
      </c>
      <c r="D7" s="57" t="str">
        <f>IF(ISNA(VLOOKUP($B7,List!$B$5:$K$64701,5,FALSE)),"",VLOOKUP($B7,List!$B$5:$K$64701,5,FALSE))</f>
        <v>Sainė</v>
      </c>
      <c r="E7" s="17">
        <v>0</v>
      </c>
      <c r="F7" s="18">
        <v>38.27</v>
      </c>
      <c r="G7" s="70">
        <f>IF(OR(E7="diskv.",E7="ns"),100,5*E7)</f>
        <v>0</v>
      </c>
      <c r="H7" s="71">
        <f>IF(F7="-","-",(IF(F7&gt;I$4,"diskv.",IF(F7&gt;G$4,F7-G$4,0))))</f>
        <v>0</v>
      </c>
      <c r="I7" s="69">
        <f>IF(OR(E7="diskv.",E7="ns",H7="diskv."),100,G7+H7)</f>
        <v>0</v>
      </c>
      <c r="J7" s="19"/>
      <c r="K7" s="17">
        <v>2</v>
      </c>
      <c r="L7" s="18">
        <v>43.66</v>
      </c>
      <c r="M7" s="70">
        <f>IF(OR(K7="diskv.",K7="ns"),100,5*K7)</f>
        <v>10</v>
      </c>
      <c r="N7" s="71">
        <f>IF(L7="-","-",(IF(L7&gt;O$4,"diskv.",IF(L7&gt;M$4,L7-M$4,0))))</f>
        <v>0</v>
      </c>
      <c r="O7" s="69">
        <f>IF(OR(K7="diskv.",K7="ns",N7="diskv."),100,M7+N7)</f>
        <v>10</v>
      </c>
      <c r="P7" s="44"/>
      <c r="Q7" s="94">
        <f aca="true" t="shared" si="0" ref="Q7:Q22">F7+L7</f>
        <v>81.93</v>
      </c>
      <c r="R7" s="90">
        <f aca="true" t="shared" si="1" ref="R7:R22">I7+O7</f>
        <v>10</v>
      </c>
      <c r="S7" s="87"/>
    </row>
    <row r="8" spans="1:19" s="10" customFormat="1" ht="19.5" customHeight="1">
      <c r="A8" s="51" t="s">
        <v>3</v>
      </c>
      <c r="B8" s="111">
        <v>64</v>
      </c>
      <c r="C8" s="58" t="str">
        <f>IF(ISNA(VLOOKUP($B8,List!$B$5:$K$64701,2,FALSE)),"",VLOOKUP($B8,List!$B$5:$K$64701,2,FALSE))</f>
        <v>Merike Rahnik</v>
      </c>
      <c r="D8" s="59" t="str">
        <f>IF(ISNA(VLOOKUP($B8,List!$B$5:$K$64701,5,FALSE)),"",VLOOKUP($B8,List!$B$5:$K$64701,5,FALSE))</f>
        <v>Hera Loo Endora ( Doora )</v>
      </c>
      <c r="E8" s="17">
        <v>2</v>
      </c>
      <c r="F8" s="18">
        <v>35.01</v>
      </c>
      <c r="G8" s="70">
        <f aca="true" t="shared" si="2" ref="G8:G22">IF(OR(E8="diskv.",E8="ns"),100,5*E8)</f>
        <v>10</v>
      </c>
      <c r="H8" s="71">
        <f>IF(F8="-","-",(IF(F8&gt;I$4,"diskv.",IF(F8&gt;G$4,F8-G$4,0))))</f>
        <v>0</v>
      </c>
      <c r="I8" s="69">
        <f aca="true" t="shared" si="3" ref="I8:I22">IF(OR(E8="diskv.",E8="ns",H8="diskv."),100,G8+H8)</f>
        <v>10</v>
      </c>
      <c r="J8" s="19"/>
      <c r="K8" s="17" t="s">
        <v>337</v>
      </c>
      <c r="L8" s="18"/>
      <c r="M8" s="70">
        <f aca="true" t="shared" si="4" ref="M8:M22">IF(OR(K8="diskv.",K8="ns"),100,5*K8)</f>
        <v>100</v>
      </c>
      <c r="N8" s="71">
        <f>IF(L8="-","-",(IF(L8&gt;O$4,"diskv.",IF(L8&gt;M$4,L8-M$4,0))))</f>
        <v>0</v>
      </c>
      <c r="O8" s="69">
        <f aca="true" t="shared" si="5" ref="O8:O22">IF(OR(K8="diskv.",K8="ns",N8="diskv."),100,M8+N8)</f>
        <v>100</v>
      </c>
      <c r="P8" s="45"/>
      <c r="Q8" s="95">
        <f>F8+L8</f>
        <v>35.01</v>
      </c>
      <c r="R8" s="91">
        <f>I8+O8</f>
        <v>110</v>
      </c>
      <c r="S8" s="88"/>
    </row>
    <row r="9" spans="1:19" s="10" customFormat="1" ht="19.5" customHeight="1">
      <c r="A9" s="51" t="s">
        <v>3</v>
      </c>
      <c r="B9" s="111">
        <v>65</v>
      </c>
      <c r="C9" s="58" t="str">
        <f>IF(ISNA(VLOOKUP($B9,List!$B$5:$K$64701,2,FALSE)),"",VLOOKUP($B9,List!$B$5:$K$64701,2,FALSE))</f>
        <v>Rita Dambrauskaitė</v>
      </c>
      <c r="D9" s="59" t="str">
        <f>IF(ISNA(VLOOKUP($B9,List!$B$5:$K$64701,5,FALSE)),"",VLOOKUP($B9,List!$B$5:$K$64701,5,FALSE))</f>
        <v>Kola ( Olleria Sooty )</v>
      </c>
      <c r="E9" s="17">
        <v>0</v>
      </c>
      <c r="F9" s="18">
        <v>39.63</v>
      </c>
      <c r="G9" s="70">
        <f t="shared" si="2"/>
        <v>0</v>
      </c>
      <c r="H9" s="71">
        <f aca="true" t="shared" si="6" ref="H9:H22">IF(F9="-","-",(IF(F9&gt;I$4,"diskv.",IF(F9&gt;G$4,F9-G$4,0))))</f>
        <v>0</v>
      </c>
      <c r="I9" s="69">
        <f t="shared" si="3"/>
        <v>0</v>
      </c>
      <c r="J9" s="19"/>
      <c r="K9" s="17">
        <v>2</v>
      </c>
      <c r="L9" s="18">
        <v>46.61</v>
      </c>
      <c r="M9" s="70">
        <f t="shared" si="4"/>
        <v>10</v>
      </c>
      <c r="N9" s="71">
        <f aca="true" t="shared" si="7" ref="N9:N22">IF(L9="-","-",(IF(L9&gt;O$4,"diskv.",IF(L9&gt;M$4,L9-M$4,0))))</f>
        <v>0</v>
      </c>
      <c r="O9" s="69">
        <f t="shared" si="5"/>
        <v>10</v>
      </c>
      <c r="P9" s="45"/>
      <c r="Q9" s="95">
        <f t="shared" si="0"/>
        <v>86.24000000000001</v>
      </c>
      <c r="R9" s="91">
        <f t="shared" si="1"/>
        <v>10</v>
      </c>
      <c r="S9" s="88"/>
    </row>
    <row r="10" spans="1:19" s="10" customFormat="1" ht="19.5" customHeight="1">
      <c r="A10" s="51" t="s">
        <v>3</v>
      </c>
      <c r="B10" s="111">
        <v>66</v>
      </c>
      <c r="C10" s="58" t="str">
        <f>IF(ISNA(VLOOKUP($B10,List!$B$5:$K$64701,2,FALSE)),"",VLOOKUP($B10,List!$B$5:$K$64701,2,FALSE))</f>
        <v>Julija Kampuse</v>
      </c>
      <c r="D10" s="59" t="str">
        <f>IF(ISNA(VLOOKUP($B10,List!$B$5:$K$64701,5,FALSE)),"",VLOOKUP($B10,List!$B$5:$K$64701,5,FALSE))</f>
        <v>Kudra ( Mawlch Kudra )</v>
      </c>
      <c r="E10" s="17">
        <v>0</v>
      </c>
      <c r="F10" s="18">
        <v>32.58</v>
      </c>
      <c r="G10" s="70">
        <f t="shared" si="2"/>
        <v>0</v>
      </c>
      <c r="H10" s="71">
        <f t="shared" si="6"/>
        <v>0</v>
      </c>
      <c r="I10" s="69">
        <f t="shared" si="3"/>
        <v>0</v>
      </c>
      <c r="J10" s="19" t="s">
        <v>340</v>
      </c>
      <c r="K10" s="17">
        <v>1</v>
      </c>
      <c r="L10" s="18">
        <v>35.96</v>
      </c>
      <c r="M10" s="70">
        <f t="shared" si="4"/>
        <v>5</v>
      </c>
      <c r="N10" s="71">
        <f t="shared" si="7"/>
        <v>0</v>
      </c>
      <c r="O10" s="69">
        <f t="shared" si="5"/>
        <v>5</v>
      </c>
      <c r="P10" s="45"/>
      <c r="Q10" s="95">
        <f t="shared" si="0"/>
        <v>68.53999999999999</v>
      </c>
      <c r="R10" s="91">
        <f t="shared" si="1"/>
        <v>5</v>
      </c>
      <c r="S10" s="88" t="s">
        <v>339</v>
      </c>
    </row>
    <row r="11" spans="1:19" s="10" customFormat="1" ht="19.5" customHeight="1">
      <c r="A11" s="51" t="s">
        <v>3</v>
      </c>
      <c r="B11" s="111">
        <v>67</v>
      </c>
      <c r="C11" s="58" t="str">
        <f>IF(ISNA(VLOOKUP($B11,List!$B$5:$K$64701,2,FALSE)),"",VLOOKUP($B11,List!$B$5:$K$64701,2,FALSE))</f>
        <v>Vaidas Kazlauskas</v>
      </c>
      <c r="D11" s="59" t="str">
        <f>IF(ISNA(VLOOKUP($B11,List!$B$5:$K$64701,5,FALSE)),"",VLOOKUP($B11,List!$B$5:$K$64701,5,FALSE))</f>
        <v>Redi ( Ready for trouble NNL )</v>
      </c>
      <c r="E11" s="17">
        <v>3</v>
      </c>
      <c r="F11" s="18">
        <v>36.16</v>
      </c>
      <c r="G11" s="70">
        <f t="shared" si="2"/>
        <v>15</v>
      </c>
      <c r="H11" s="71">
        <f t="shared" si="6"/>
        <v>0</v>
      </c>
      <c r="I11" s="69">
        <f t="shared" si="3"/>
        <v>15</v>
      </c>
      <c r="J11" s="19"/>
      <c r="K11" s="17">
        <v>4</v>
      </c>
      <c r="L11" s="18">
        <v>42.75</v>
      </c>
      <c r="M11" s="70">
        <f t="shared" si="4"/>
        <v>20</v>
      </c>
      <c r="N11" s="71">
        <f t="shared" si="7"/>
        <v>0</v>
      </c>
      <c r="O11" s="69">
        <f t="shared" si="5"/>
        <v>20</v>
      </c>
      <c r="P11" s="45"/>
      <c r="Q11" s="95">
        <f t="shared" si="0"/>
        <v>78.91</v>
      </c>
      <c r="R11" s="91">
        <f t="shared" si="1"/>
        <v>35</v>
      </c>
      <c r="S11" s="88"/>
    </row>
    <row r="12" spans="1:19" s="10" customFormat="1" ht="19.5" customHeight="1">
      <c r="A12" s="51" t="s">
        <v>3</v>
      </c>
      <c r="B12" s="111">
        <v>68</v>
      </c>
      <c r="C12" s="58" t="str">
        <f>IF(ISNA(VLOOKUP($B12,List!$B$5:$K$64701,2,FALSE)),"",VLOOKUP($B12,List!$B$5:$K$64701,2,FALSE))</f>
        <v>Jekaterina Akimova</v>
      </c>
      <c r="D12" s="59" t="str">
        <f>IF(ISNA(VLOOKUP($B12,List!$B$5:$K$64701,5,FALSE)),"",VLOOKUP($B12,List!$B$5:$K$64701,5,FALSE))</f>
        <v>Seiko ( Snow Life Chance to Win )</v>
      </c>
      <c r="E12" s="17" t="s">
        <v>337</v>
      </c>
      <c r="F12" s="18"/>
      <c r="G12" s="70">
        <f t="shared" si="2"/>
        <v>100</v>
      </c>
      <c r="H12" s="71">
        <f t="shared" si="6"/>
        <v>0</v>
      </c>
      <c r="I12" s="69">
        <f t="shared" si="3"/>
        <v>100</v>
      </c>
      <c r="J12" s="19"/>
      <c r="K12" s="17" t="s">
        <v>337</v>
      </c>
      <c r="L12" s="18"/>
      <c r="M12" s="70">
        <f t="shared" si="4"/>
        <v>100</v>
      </c>
      <c r="N12" s="71">
        <f t="shared" si="7"/>
        <v>0</v>
      </c>
      <c r="O12" s="69">
        <f t="shared" si="5"/>
        <v>100</v>
      </c>
      <c r="P12" s="45"/>
      <c r="Q12" s="95">
        <f t="shared" si="0"/>
        <v>0</v>
      </c>
      <c r="R12" s="91">
        <f t="shared" si="1"/>
        <v>200</v>
      </c>
      <c r="S12" s="88"/>
    </row>
    <row r="13" spans="1:19" s="10" customFormat="1" ht="19.5" customHeight="1">
      <c r="A13" s="51" t="s">
        <v>3</v>
      </c>
      <c r="B13" s="111">
        <v>69</v>
      </c>
      <c r="C13" s="58" t="str">
        <f>IF(ISNA(VLOOKUP($B13,List!$B$5:$K$64701,2,FALSE)),"",VLOOKUP($B13,List!$B$5:$K$64701,2,FALSE))</f>
        <v>Inge Ringmets</v>
      </c>
      <c r="D13" s="59" t="str">
        <f>IF(ISNA(VLOOKUP($B13,List!$B$5:$K$64701,5,FALSE)),"",VLOOKUP($B13,List!$B$5:$K$64701,5,FALSE))</f>
        <v>Karro ( Virus vom Hause Diethelm )</v>
      </c>
      <c r="E13" s="17">
        <v>2</v>
      </c>
      <c r="F13" s="18">
        <v>33.53</v>
      </c>
      <c r="G13" s="70">
        <f t="shared" si="2"/>
        <v>10</v>
      </c>
      <c r="H13" s="71">
        <f t="shared" si="6"/>
        <v>0</v>
      </c>
      <c r="I13" s="69">
        <f t="shared" si="3"/>
        <v>10</v>
      </c>
      <c r="J13" s="19"/>
      <c r="K13" s="17">
        <v>0</v>
      </c>
      <c r="L13" s="18">
        <v>37.93</v>
      </c>
      <c r="M13" s="70">
        <f t="shared" si="4"/>
        <v>0</v>
      </c>
      <c r="N13" s="71">
        <f t="shared" si="7"/>
        <v>0</v>
      </c>
      <c r="O13" s="69">
        <f t="shared" si="5"/>
        <v>0</v>
      </c>
      <c r="P13" s="45" t="s">
        <v>339</v>
      </c>
      <c r="Q13" s="95">
        <f t="shared" si="0"/>
        <v>71.46000000000001</v>
      </c>
      <c r="R13" s="91">
        <f t="shared" si="1"/>
        <v>10</v>
      </c>
      <c r="S13" s="88"/>
    </row>
    <row r="14" spans="1:19" s="10" customFormat="1" ht="19.5" customHeight="1">
      <c r="A14" s="51" t="s">
        <v>3</v>
      </c>
      <c r="B14" s="111">
        <v>70</v>
      </c>
      <c r="C14" s="58" t="str">
        <f>IF(ISNA(VLOOKUP($B14,List!$B$5:$K$64701,2,FALSE)),"",VLOOKUP($B14,List!$B$5:$K$64701,2,FALSE))</f>
        <v>Kristupas Vaščila</v>
      </c>
      <c r="D14" s="59" t="str">
        <f>IF(ISNA(VLOOKUP($B14,List!$B$5:$K$64701,5,FALSE)),"",VLOOKUP($B14,List!$B$5:$K$64701,5,FALSE))</f>
        <v>BAZAS</v>
      </c>
      <c r="E14" s="17">
        <v>0</v>
      </c>
      <c r="F14" s="18">
        <v>37.82</v>
      </c>
      <c r="G14" s="70">
        <f t="shared" si="2"/>
        <v>0</v>
      </c>
      <c r="H14" s="71">
        <f t="shared" si="6"/>
        <v>0</v>
      </c>
      <c r="I14" s="69">
        <f t="shared" si="3"/>
        <v>0</v>
      </c>
      <c r="J14" s="19"/>
      <c r="K14" s="17" t="s">
        <v>337</v>
      </c>
      <c r="L14" s="18"/>
      <c r="M14" s="70">
        <f t="shared" si="4"/>
        <v>100</v>
      </c>
      <c r="N14" s="71">
        <f t="shared" si="7"/>
        <v>0</v>
      </c>
      <c r="O14" s="69">
        <f t="shared" si="5"/>
        <v>100</v>
      </c>
      <c r="P14" s="45"/>
      <c r="Q14" s="95">
        <f t="shared" si="0"/>
        <v>37.82</v>
      </c>
      <c r="R14" s="91">
        <f t="shared" si="1"/>
        <v>100</v>
      </c>
      <c r="S14" s="88"/>
    </row>
    <row r="15" spans="1:19" s="10" customFormat="1" ht="19.5" customHeight="1">
      <c r="A15" s="51" t="s">
        <v>3</v>
      </c>
      <c r="B15" s="111">
        <v>71</v>
      </c>
      <c r="C15" s="58" t="str">
        <f>IF(ISNA(VLOOKUP($B15,List!$B$5:$K$64701,2,FALSE)),"",VLOOKUP($B15,List!$B$5:$K$64701,2,FALSE))</f>
        <v>Elita Umbraško</v>
      </c>
      <c r="D15" s="59" t="str">
        <f>IF(ISNA(VLOOKUP($B15,List!$B$5:$K$64701,5,FALSE)),"",VLOOKUP($B15,List!$B$5:$K$64701,5,FALSE))</f>
        <v>Laxmi ( Rivendells Laxmi Laurita )</v>
      </c>
      <c r="E15" s="17">
        <v>0</v>
      </c>
      <c r="F15" s="18">
        <v>41.55</v>
      </c>
      <c r="G15" s="70">
        <f t="shared" si="2"/>
        <v>0</v>
      </c>
      <c r="H15" s="71">
        <f t="shared" si="6"/>
        <v>0</v>
      </c>
      <c r="I15" s="69">
        <f t="shared" si="3"/>
        <v>0</v>
      </c>
      <c r="J15" s="19"/>
      <c r="K15" s="17">
        <v>1</v>
      </c>
      <c r="L15" s="18">
        <v>48.77</v>
      </c>
      <c r="M15" s="70">
        <f t="shared" si="4"/>
        <v>5</v>
      </c>
      <c r="N15" s="71">
        <f t="shared" si="7"/>
        <v>0</v>
      </c>
      <c r="O15" s="69">
        <f t="shared" si="5"/>
        <v>5</v>
      </c>
      <c r="P15" s="45"/>
      <c r="Q15" s="95">
        <f t="shared" si="0"/>
        <v>90.32</v>
      </c>
      <c r="R15" s="91">
        <f t="shared" si="1"/>
        <v>5</v>
      </c>
      <c r="S15" s="88" t="s">
        <v>340</v>
      </c>
    </row>
    <row r="16" spans="1:19" s="10" customFormat="1" ht="19.5" customHeight="1">
      <c r="A16" s="51" t="s">
        <v>3</v>
      </c>
      <c r="B16" s="111">
        <v>72</v>
      </c>
      <c r="C16" s="58" t="str">
        <f>IF(ISNA(VLOOKUP($B16,List!$B$5:$K$64701,2,FALSE)),"",VLOOKUP($B16,List!$B$5:$K$64701,2,FALSE))</f>
        <v>Olga Dudush</v>
      </c>
      <c r="D16" s="59" t="str">
        <f>IF(ISNA(VLOOKUP($B16,List!$B$5:$K$64701,5,FALSE)),"",VLOOKUP($B16,List!$B$5:$K$64701,5,FALSE))</f>
        <v>Azart ( Incognito Sekmes Formule )</v>
      </c>
      <c r="E16" s="17">
        <v>0</v>
      </c>
      <c r="F16" s="18">
        <v>35.17</v>
      </c>
      <c r="G16" s="70">
        <f t="shared" si="2"/>
        <v>0</v>
      </c>
      <c r="H16" s="71">
        <f t="shared" si="6"/>
        <v>0</v>
      </c>
      <c r="I16" s="69">
        <f t="shared" si="3"/>
        <v>0</v>
      </c>
      <c r="J16" s="19"/>
      <c r="K16" s="17" t="s">
        <v>337</v>
      </c>
      <c r="L16" s="18"/>
      <c r="M16" s="70">
        <f t="shared" si="4"/>
        <v>100</v>
      </c>
      <c r="N16" s="71">
        <f t="shared" si="7"/>
        <v>0</v>
      </c>
      <c r="O16" s="69">
        <f t="shared" si="5"/>
        <v>100</v>
      </c>
      <c r="P16" s="45"/>
      <c r="Q16" s="95">
        <f t="shared" si="0"/>
        <v>35.17</v>
      </c>
      <c r="R16" s="91">
        <f t="shared" si="1"/>
        <v>100</v>
      </c>
      <c r="S16" s="88"/>
    </row>
    <row r="17" spans="1:19" s="10" customFormat="1" ht="16.5" customHeight="1">
      <c r="A17" s="51" t="s">
        <v>3</v>
      </c>
      <c r="B17" s="111">
        <v>73</v>
      </c>
      <c r="C17" s="58" t="str">
        <f>IF(ISNA(VLOOKUP($B17,List!$B$5:$K$64701,2,FALSE)),"",VLOOKUP($B17,List!$B$5:$K$64701,2,FALSE))</f>
        <v>Redas Masiulis</v>
      </c>
      <c r="D17" s="59" t="str">
        <f>IF(ISNA(VLOOKUP($B17,List!$B$5:$K$64701,5,FALSE)),"",VLOOKUP($B17,List!$B$5:$K$64701,5,FALSE))</f>
        <v>Turbo ( HIQ Amaze )</v>
      </c>
      <c r="E17" s="17">
        <v>4</v>
      </c>
      <c r="F17" s="18">
        <v>42.28</v>
      </c>
      <c r="G17" s="70">
        <f t="shared" si="2"/>
        <v>20</v>
      </c>
      <c r="H17" s="71">
        <f t="shared" si="6"/>
        <v>0</v>
      </c>
      <c r="I17" s="69">
        <f t="shared" si="3"/>
        <v>20</v>
      </c>
      <c r="J17" s="19"/>
      <c r="K17" s="17" t="s">
        <v>337</v>
      </c>
      <c r="L17" s="18"/>
      <c r="M17" s="70">
        <f t="shared" si="4"/>
        <v>100</v>
      </c>
      <c r="N17" s="71">
        <f t="shared" si="7"/>
        <v>0</v>
      </c>
      <c r="O17" s="69">
        <f t="shared" si="5"/>
        <v>100</v>
      </c>
      <c r="P17" s="45"/>
      <c r="Q17" s="95">
        <f t="shared" si="0"/>
        <v>42.28</v>
      </c>
      <c r="R17" s="91">
        <f t="shared" si="1"/>
        <v>120</v>
      </c>
      <c r="S17" s="88"/>
    </row>
    <row r="18" spans="1:19" s="10" customFormat="1" ht="16.5" customHeight="1">
      <c r="A18" s="51" t="s">
        <v>3</v>
      </c>
      <c r="B18" s="111">
        <v>74</v>
      </c>
      <c r="C18" s="58" t="str">
        <f>IF(ISNA(VLOOKUP($B18,List!$B$5:$K$64701,2,FALSE)),"",VLOOKUP($B18,List!$B$5:$K$64701,2,FALSE))</f>
        <v>Rasa Vaščilienė</v>
      </c>
      <c r="D18" s="59" t="str">
        <f>IF(ISNA(VLOOKUP($B18,List!$B$5:$K$64701,5,FALSE)),"",VLOOKUP($B18,List!$B$5:$K$64701,5,FALSE))</f>
        <v>Zara ( Su Meile Basseterre )</v>
      </c>
      <c r="E18" s="17">
        <v>1</v>
      </c>
      <c r="F18" s="18">
        <v>33.67</v>
      </c>
      <c r="G18" s="70">
        <f>IF(OR(E18="diskv.",E18="ns"),100,5*E18)</f>
        <v>5</v>
      </c>
      <c r="H18" s="71">
        <f>IF(F18="-","-",(IF(F18&gt;I$4,"diskv.",IF(F18&gt;G$4,F18-G$4,0))))</f>
        <v>0</v>
      </c>
      <c r="I18" s="69">
        <f>IF(OR(E18="diskv.",E18="ns",H18="diskv."),100,G18+H18)</f>
        <v>5</v>
      </c>
      <c r="J18" s="19"/>
      <c r="K18" s="17">
        <v>2</v>
      </c>
      <c r="L18" s="18">
        <v>37.73</v>
      </c>
      <c r="M18" s="70">
        <f>IF(OR(K18="diskv.",K18="ns"),100,5*K18)</f>
        <v>10</v>
      </c>
      <c r="N18" s="71">
        <f>IF(L18="-","-",(IF(L18&gt;O$4,"diskv.",IF(L18&gt;M$4,L18-M$4,0))))</f>
        <v>0</v>
      </c>
      <c r="O18" s="69">
        <f>IF(OR(K18="diskv.",K18="ns",N18="diskv."),100,M18+N18)</f>
        <v>10</v>
      </c>
      <c r="P18" s="45"/>
      <c r="Q18" s="95">
        <f>F18+L18</f>
        <v>71.4</v>
      </c>
      <c r="R18" s="91">
        <f>I18+O18</f>
        <v>15</v>
      </c>
      <c r="S18" s="88"/>
    </row>
    <row r="19" spans="1:19" s="10" customFormat="1" ht="16.5" customHeight="1">
      <c r="A19" s="51" t="s">
        <v>3</v>
      </c>
      <c r="B19" s="111">
        <v>75</v>
      </c>
      <c r="C19" s="58" t="str">
        <f>IF(ISNA(VLOOKUP($B19,List!$B$5:$K$64701,2,FALSE)),"",VLOOKUP($B19,List!$B$5:$K$64701,2,FALSE))</f>
        <v>Jūratė Lazauskaitė</v>
      </c>
      <c r="D19" s="59" t="str">
        <f>IF(ISNA(VLOOKUP($B19,List!$B$5:$K$64701,5,FALSE)),"",VLOOKUP($B19,List!$B$5:$K$64701,5,FALSE))</f>
        <v>Moony ( Moony Donum Cordis )</v>
      </c>
      <c r="E19" s="17">
        <v>0</v>
      </c>
      <c r="F19" s="18">
        <v>32.58</v>
      </c>
      <c r="G19" s="70">
        <f>IF(OR(E19="diskv.",E19="ns"),100,5*E19)</f>
        <v>0</v>
      </c>
      <c r="H19" s="71">
        <f>IF(F19="-","-",(IF(F19&gt;I$4,"diskv.",IF(F19&gt;G$4,F19-G$4,0))))</f>
        <v>0</v>
      </c>
      <c r="I19" s="69">
        <f>IF(OR(E19="diskv.",E19="ns",H19="diskv."),100,G19+H19)</f>
        <v>0</v>
      </c>
      <c r="J19" s="19" t="s">
        <v>340</v>
      </c>
      <c r="K19" s="17" t="s">
        <v>337</v>
      </c>
      <c r="L19" s="18"/>
      <c r="M19" s="70">
        <f>IF(OR(K19="diskv.",K19="ns"),100,5*K19)</f>
        <v>100</v>
      </c>
      <c r="N19" s="71">
        <f>IF(L19="-","-",(IF(L19&gt;O$4,"diskv.",IF(L19&gt;M$4,L19-M$4,0))))</f>
        <v>0</v>
      </c>
      <c r="O19" s="69">
        <f>IF(OR(K19="diskv.",K19="ns",N19="diskv."),100,M19+N19)</f>
        <v>100</v>
      </c>
      <c r="P19" s="45"/>
      <c r="Q19" s="95">
        <f>F19+L19</f>
        <v>32.58</v>
      </c>
      <c r="R19" s="91">
        <f>I19+O19</f>
        <v>100</v>
      </c>
      <c r="S19" s="88"/>
    </row>
    <row r="20" spans="1:19" s="10" customFormat="1" ht="16.5" customHeight="1">
      <c r="A20" s="51" t="s">
        <v>3</v>
      </c>
      <c r="B20" s="111">
        <v>76</v>
      </c>
      <c r="C20" s="58" t="str">
        <f>IF(ISNA(VLOOKUP($B20,List!$B$5:$K$64701,2,FALSE)),"",VLOOKUP($B20,List!$B$5:$K$64701,2,FALSE))</f>
        <v>Natalija Loginova</v>
      </c>
      <c r="D20" s="59" t="str">
        <f>IF(ISNA(VLOOKUP($B20,List!$B$5:$K$64701,5,FALSE)),"",VLOOKUP($B20,List!$B$5:$K$64701,5,FALSE))</f>
        <v>Ella ( Ella vom Teufell Insel )</v>
      </c>
      <c r="E20" s="17">
        <v>0</v>
      </c>
      <c r="F20" s="18">
        <v>32.09</v>
      </c>
      <c r="G20" s="70">
        <f>IF(OR(E20="diskv.",E20="ns"),100,5*E20)</f>
        <v>0</v>
      </c>
      <c r="H20" s="71">
        <f>IF(F20="-","-",(IF(F20&gt;I$4,"diskv.",IF(F20&gt;G$4,F20-G$4,0))))</f>
        <v>0</v>
      </c>
      <c r="I20" s="69">
        <f>IF(OR(E20="diskv.",E20="ns",H20="diskv."),100,G20+H20)</f>
        <v>0</v>
      </c>
      <c r="J20" s="19" t="s">
        <v>339</v>
      </c>
      <c r="K20" s="17">
        <v>3</v>
      </c>
      <c r="L20" s="18">
        <v>36.88</v>
      </c>
      <c r="M20" s="70">
        <f>IF(OR(K20="diskv.",K20="ns"),100,5*K20)</f>
        <v>15</v>
      </c>
      <c r="N20" s="71">
        <f>IF(L20="-","-",(IF(L20&gt;O$4,"diskv.",IF(L20&gt;M$4,L20-M$4,0))))</f>
        <v>0</v>
      </c>
      <c r="O20" s="69">
        <f>IF(OR(K20="diskv.",K20="ns",N20="diskv."),100,M20+N20)</f>
        <v>15</v>
      </c>
      <c r="P20" s="45"/>
      <c r="Q20" s="95">
        <f>F20+L20</f>
        <v>68.97</v>
      </c>
      <c r="R20" s="91">
        <f>I20+O20</f>
        <v>15</v>
      </c>
      <c r="S20" s="88"/>
    </row>
    <row r="21" spans="1:19" s="10" customFormat="1" ht="16.5" customHeight="1">
      <c r="A21" s="51" t="s">
        <v>3</v>
      </c>
      <c r="B21" s="111">
        <v>77</v>
      </c>
      <c r="C21" s="58" t="str">
        <f>IF(ISNA(VLOOKUP($B21,List!$B$5:$K$64701,2,FALSE)),"",VLOOKUP($B21,List!$B$5:$K$64701,2,FALSE))</f>
        <v>Vytautas Guobys</v>
      </c>
      <c r="D21" s="59" t="str">
        <f>IF(ISNA(VLOOKUP($B21,List!$B$5:$K$64701,5,FALSE)),"",VLOOKUP($B21,List!$B$5:$K$64701,5,FALSE))</f>
        <v>Argas ( Argas )</v>
      </c>
      <c r="E21" s="17" t="s">
        <v>337</v>
      </c>
      <c r="F21" s="18"/>
      <c r="G21" s="70">
        <f>IF(OR(E21="diskv.",E21="ns"),100,5*E21)</f>
        <v>100</v>
      </c>
      <c r="H21" s="71">
        <f>IF(F21="-","-",(IF(F21&gt;I$4,"diskv.",IF(F21&gt;G$4,F21-G$4,0))))</f>
        <v>0</v>
      </c>
      <c r="I21" s="69">
        <f>IF(OR(E21="diskv.",E21="ns",H21="diskv."),100,G21+H21)</f>
        <v>100</v>
      </c>
      <c r="J21" s="19"/>
      <c r="K21" s="17">
        <v>0</v>
      </c>
      <c r="L21" s="18">
        <v>41.67</v>
      </c>
      <c r="M21" s="70">
        <f>IF(OR(K21="diskv.",K21="ns"),100,5*K21)</f>
        <v>0</v>
      </c>
      <c r="N21" s="71">
        <f>IF(L21="-","-",(IF(L21&gt;O$4,"diskv.",IF(L21&gt;M$4,L21-M$4,0))))</f>
        <v>0</v>
      </c>
      <c r="O21" s="69">
        <f>IF(OR(K21="diskv.",K21="ns",N21="diskv."),100,M21+N21)</f>
        <v>0</v>
      </c>
      <c r="P21" s="45" t="s">
        <v>340</v>
      </c>
      <c r="Q21" s="95">
        <f>F21+L21</f>
        <v>41.67</v>
      </c>
      <c r="R21" s="91">
        <f>I21+O21</f>
        <v>100</v>
      </c>
      <c r="S21" s="88"/>
    </row>
    <row r="22" spans="1:19" s="10" customFormat="1" ht="16.5" customHeight="1">
      <c r="A22" s="39" t="s">
        <v>3</v>
      </c>
      <c r="B22" s="112">
        <v>78</v>
      </c>
      <c r="C22" s="60" t="str">
        <f>IF(ISNA(VLOOKUP($B22,List!$B$5:$K$64701,2,FALSE)),"",VLOOKUP($B22,List!$B$5:$K$64701,2,FALSE))</f>
        <v>Svetlana Kreslina</v>
      </c>
      <c r="D22" s="61" t="str">
        <f>IF(ISNA(VLOOKUP($B22,List!$B$5:$K$64701,5,FALSE)),"",VLOOKUP($B22,List!$B$5:$K$64701,5,FALSE))</f>
        <v>Lista ( Lista Bella )</v>
      </c>
      <c r="E22" s="83">
        <v>0</v>
      </c>
      <c r="F22" s="84">
        <v>31.56</v>
      </c>
      <c r="G22" s="70">
        <f t="shared" si="2"/>
        <v>0</v>
      </c>
      <c r="H22" s="85">
        <f t="shared" si="6"/>
        <v>0</v>
      </c>
      <c r="I22" s="69">
        <f t="shared" si="3"/>
        <v>0</v>
      </c>
      <c r="J22" s="49" t="s">
        <v>338</v>
      </c>
      <c r="K22" s="83">
        <v>0</v>
      </c>
      <c r="L22" s="86">
        <v>35.26</v>
      </c>
      <c r="M22" s="70">
        <f t="shared" si="4"/>
        <v>0</v>
      </c>
      <c r="N22" s="85">
        <f t="shared" si="7"/>
        <v>0</v>
      </c>
      <c r="O22" s="69">
        <f t="shared" si="5"/>
        <v>0</v>
      </c>
      <c r="P22" s="50" t="s">
        <v>338</v>
      </c>
      <c r="Q22" s="96">
        <f t="shared" si="0"/>
        <v>66.82</v>
      </c>
      <c r="R22" s="92">
        <f t="shared" si="1"/>
        <v>0</v>
      </c>
      <c r="S22" s="89" t="s">
        <v>338</v>
      </c>
    </row>
    <row r="23" spans="1:19" s="10" customFormat="1" ht="17.25" customHeight="1">
      <c r="A23" s="146"/>
      <c r="B23" s="147"/>
      <c r="C23" s="150" t="s">
        <v>7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1"/>
    </row>
    <row r="24" spans="1:19" s="10" customFormat="1" ht="16.5" customHeight="1">
      <c r="A24" s="51" t="s">
        <v>83</v>
      </c>
      <c r="B24" s="48">
        <v>80</v>
      </c>
      <c r="C24" s="58" t="str">
        <f>IF(ISNA(VLOOKUP($B24,List!$B$5:$K$64701,2,FALSE)),"",VLOOKUP($B24,List!$B$5:$K$64701,2,FALSE))</f>
        <v>Ieva Liesytė</v>
      </c>
      <c r="D24" s="59" t="str">
        <f>IF(ISNA(VLOOKUP($B24,List!$B$5:$K$64701,5,FALSE)),"",VLOOKUP($B24,List!$B$5:$K$64701,5,FALSE))</f>
        <v>Maja ( Flyland Esta Deprisa )</v>
      </c>
      <c r="E24" s="17">
        <v>0</v>
      </c>
      <c r="F24" s="18">
        <v>34.21</v>
      </c>
      <c r="G24" s="70">
        <f>IF(OR(E24="diskv.",E24="ns"),100,5*E24)</f>
        <v>0</v>
      </c>
      <c r="H24" s="71">
        <f>IF(F24="-","-",(IF(F24&gt;I$4,"diskv.",IF(F24&gt;G$4,F24-G$4,0))))</f>
        <v>0</v>
      </c>
      <c r="I24" s="69">
        <f>IF(OR(E24="diskv.",E24="ns",H24="diskv."),100,G24+H24)</f>
        <v>0</v>
      </c>
      <c r="J24" s="19" t="s">
        <v>339</v>
      </c>
      <c r="K24" s="17" t="s">
        <v>337</v>
      </c>
      <c r="L24" s="18"/>
      <c r="M24" s="70">
        <f>IF(OR(K24="diskv.",K24="ns"),100,5*K24)</f>
        <v>100</v>
      </c>
      <c r="N24" s="71">
        <f>IF(L24="-","-",(IF(L24&gt;O$4,"diskv.",IF(L24&gt;M$4,L24-M$4,0))))</f>
        <v>0</v>
      </c>
      <c r="O24" s="69">
        <f>IF(OR(K24="diskv.",K24="ns",N24="diskv."),100,M24+N24)</f>
        <v>100</v>
      </c>
      <c r="P24" s="45"/>
      <c r="Q24" s="94">
        <f>F24+L24</f>
        <v>34.21</v>
      </c>
      <c r="R24" s="90">
        <f>I24+O24</f>
        <v>100</v>
      </c>
      <c r="S24" s="88"/>
    </row>
    <row r="25" spans="1:19" s="10" customFormat="1" ht="19.5" customHeight="1">
      <c r="A25" s="51" t="s">
        <v>83</v>
      </c>
      <c r="B25" s="111">
        <v>81</v>
      </c>
      <c r="C25" s="58" t="str">
        <f>IF(ISNA(VLOOKUP($B25,List!$B$5:$K$64701,2,FALSE)),"",VLOOKUP($B25,List!$B$5:$K$64701,2,FALSE))</f>
        <v>Andrejs Makarovs</v>
      </c>
      <c r="D25" s="59" t="str">
        <f>IF(ISNA(VLOOKUP($B25,List!$B$5:$K$64701,5,FALSE)),"",VLOOKUP($B25,List!$B$5:$K$64701,5,FALSE))</f>
        <v>Jolly ( Stasyline Jemma )</v>
      </c>
      <c r="E25" s="17">
        <v>0</v>
      </c>
      <c r="F25" s="47">
        <v>34.75</v>
      </c>
      <c r="G25" s="70">
        <f>IF(OR(E25="diskv.",E25="ns"),100,5*E25)</f>
        <v>0</v>
      </c>
      <c r="H25" s="71">
        <f>IF(F25="-","-",(IF(F25&gt;I$4,"diskv.",IF(F25&gt;G$4,F25-G$4,0))))</f>
        <v>0</v>
      </c>
      <c r="I25" s="69">
        <f>IF(OR(E25="diskv.",E25="ns",H25="diskv."),100,G25+H25)</f>
        <v>0</v>
      </c>
      <c r="J25" s="19"/>
      <c r="K25" s="17">
        <v>1</v>
      </c>
      <c r="L25" s="18">
        <v>42.75</v>
      </c>
      <c r="M25" s="70">
        <f>IF(OR(K25="diskv.",K25="ns"),100,5*K25)</f>
        <v>5</v>
      </c>
      <c r="N25" s="71">
        <f>IF(L25="-","-",(IF(L25&gt;O$4,"diskv.",IF(L25&gt;M$4,L25-M$4,0))))</f>
        <v>0</v>
      </c>
      <c r="O25" s="69">
        <f>IF(OR(K25="diskv.",K25="ns",N25="diskv."),100,M25+N25)</f>
        <v>5</v>
      </c>
      <c r="P25" s="45"/>
      <c r="Q25" s="95">
        <f>F25+L25</f>
        <v>77.5</v>
      </c>
      <c r="R25" s="91">
        <f>I25+O25</f>
        <v>5</v>
      </c>
      <c r="S25" s="88"/>
    </row>
    <row r="26" spans="1:19" s="10" customFormat="1" ht="16.5" customHeight="1">
      <c r="A26" s="39" t="s">
        <v>83</v>
      </c>
      <c r="B26" s="112">
        <v>82</v>
      </c>
      <c r="C26" s="60" t="str">
        <f>IF(ISNA(VLOOKUP($B26,List!$B$5:$K$64701,2,FALSE)),"",VLOOKUP($B26,List!$B$5:$K$64701,2,FALSE))</f>
        <v>Rasa Guobiene</v>
      </c>
      <c r="D26" s="61" t="str">
        <f>IF(ISNA(VLOOKUP($B26,List!$B$5:$K$64701,5,FALSE)),"",VLOOKUP($B26,List!$B$5:$K$64701,5,FALSE))</f>
        <v>Rubis ( Rubinas )</v>
      </c>
      <c r="E26" s="83" t="s">
        <v>337</v>
      </c>
      <c r="F26" s="86"/>
      <c r="G26" s="70">
        <f>IF(OR(E26="diskv.",E26="ns"),100,5*E26)</f>
        <v>100</v>
      </c>
      <c r="H26" s="85">
        <f>IF(F26="-","-",(IF(F26&gt;I$4,"diskv.",IF(F26&gt;G$4,F26-G$4,0))))</f>
        <v>0</v>
      </c>
      <c r="I26" s="69">
        <f>IF(OR(E26="diskv.",E26="ns",H26="diskv."),100,G26+H26)</f>
        <v>100</v>
      </c>
      <c r="J26" s="49"/>
      <c r="K26" s="83" t="s">
        <v>337</v>
      </c>
      <c r="L26" s="86"/>
      <c r="M26" s="70">
        <f>IF(OR(K26="diskv.",K26="ns"),100,5*K26)</f>
        <v>100</v>
      </c>
      <c r="N26" s="85">
        <f>IF(L26="-","-",(IF(L26&gt;O$4,"diskv.",IF(L26&gt;M$4,L26-M$4,0))))</f>
        <v>0</v>
      </c>
      <c r="O26" s="69">
        <f>IF(OR(K26="diskv.",K26="ns",N26="diskv."),100,M26+N26)</f>
        <v>100</v>
      </c>
      <c r="P26" s="50"/>
      <c r="Q26" s="96">
        <f>F26+L26</f>
        <v>0</v>
      </c>
      <c r="R26" s="93">
        <f>I26+O26</f>
        <v>200</v>
      </c>
      <c r="S26" s="89"/>
    </row>
    <row r="27" spans="1:19" s="10" customFormat="1" ht="15.75" customHeight="1">
      <c r="A27" s="146"/>
      <c r="B27" s="147"/>
      <c r="C27" s="150" t="s">
        <v>8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1"/>
    </row>
    <row r="28" spans="1:19" s="10" customFormat="1" ht="16.5" customHeight="1">
      <c r="A28" s="51" t="s">
        <v>83</v>
      </c>
      <c r="B28" s="48">
        <v>84</v>
      </c>
      <c r="C28" s="58" t="str">
        <f>IF(ISNA(VLOOKUP($B28,List!$B$5:$K$64701,2,FALSE)),"",VLOOKUP($B28,List!$B$5:$K$64701,2,FALSE))</f>
        <v>Raminta Zilinskaite</v>
      </c>
      <c r="D28" s="59" t="str">
        <f>IF(ISNA(VLOOKUP($B28,List!$B$5:$K$64701,5,FALSE)),"",VLOOKUP($B28,List!$B$5:$K$64701,5,FALSE))</f>
        <v>Zara ( Zara )</v>
      </c>
      <c r="E28" s="17">
        <v>0</v>
      </c>
      <c r="F28" s="18">
        <v>42.15</v>
      </c>
      <c r="G28" s="70">
        <f aca="true" t="shared" si="8" ref="G28:G37">IF(OR(E28="diskv.",E28="ns"),100,5*E28)</f>
        <v>0</v>
      </c>
      <c r="H28" s="71">
        <f aca="true" t="shared" si="9" ref="H28:H37">IF(F28="-","-",(IF(F28&gt;I$4,"diskv.",IF(F28&gt;G$4,F28-G$4,0))))</f>
        <v>0</v>
      </c>
      <c r="I28" s="69">
        <f aca="true" t="shared" si="10" ref="I28:I37">IF(OR(E28="diskv.",E28="ns",H28="diskv."),100,G28+H28)</f>
        <v>0</v>
      </c>
      <c r="J28" s="19"/>
      <c r="K28" s="17">
        <v>0</v>
      </c>
      <c r="L28" s="18">
        <v>50.16</v>
      </c>
      <c r="M28" s="70">
        <f aca="true" t="shared" si="11" ref="M28:M37">IF(OR(K28="diskv.",K28="ns"),100,5*K28)</f>
        <v>0</v>
      </c>
      <c r="N28" s="71">
        <f aca="true" t="shared" si="12" ref="N28:N37">IF(L28="-","-",(IF(L28&gt;O$4,"diskv.",IF(L28&gt;M$4,L28-M$4,0))))</f>
        <v>1.1599999999999966</v>
      </c>
      <c r="O28" s="69">
        <f aca="true" t="shared" si="13" ref="O28:O37">IF(OR(K28="diskv.",K28="ns",N28="diskv."),100,M28+N28)</f>
        <v>1.1599999999999966</v>
      </c>
      <c r="P28" s="45"/>
      <c r="Q28" s="94">
        <f aca="true" t="shared" si="14" ref="Q28:Q37">F28+L28</f>
        <v>92.31</v>
      </c>
      <c r="R28" s="91">
        <f aca="true" t="shared" si="15" ref="R28:R37">I28+O28</f>
        <v>1.1599999999999966</v>
      </c>
      <c r="S28" s="88" t="s">
        <v>340</v>
      </c>
    </row>
    <row r="29" spans="1:19" s="10" customFormat="1" ht="19.5" customHeight="1">
      <c r="A29" s="51" t="s">
        <v>83</v>
      </c>
      <c r="B29" s="111">
        <v>85</v>
      </c>
      <c r="C29" s="58" t="str">
        <f>IF(ISNA(VLOOKUP($B29,List!$B$5:$K$64701,2,FALSE)),"",VLOOKUP($B29,List!$B$5:$K$64701,2,FALSE))</f>
        <v>Gabriele Pilitauskiene</v>
      </c>
      <c r="D29" s="59" t="str">
        <f>IF(ISNA(VLOOKUP($B29,List!$B$5:$K$64701,5,FALSE)),"",VLOOKUP($B29,List!$B$5:$K$64701,5,FALSE))</f>
        <v>Ekstra ( UNIJA Extreme )</v>
      </c>
      <c r="E29" s="17">
        <v>0</v>
      </c>
      <c r="F29" s="18">
        <v>37.59</v>
      </c>
      <c r="G29" s="70">
        <f t="shared" si="8"/>
        <v>0</v>
      </c>
      <c r="H29" s="71">
        <f t="shared" si="9"/>
        <v>0</v>
      </c>
      <c r="I29" s="69">
        <f t="shared" si="10"/>
        <v>0</v>
      </c>
      <c r="J29" s="19"/>
      <c r="K29" s="17">
        <v>0</v>
      </c>
      <c r="L29" s="18">
        <v>44.55</v>
      </c>
      <c r="M29" s="70">
        <f t="shared" si="11"/>
        <v>0</v>
      </c>
      <c r="N29" s="71">
        <f t="shared" si="12"/>
        <v>0</v>
      </c>
      <c r="O29" s="69">
        <f t="shared" si="13"/>
        <v>0</v>
      </c>
      <c r="P29" s="45"/>
      <c r="Q29" s="95">
        <f t="shared" si="14"/>
        <v>82.14</v>
      </c>
      <c r="R29" s="91">
        <f t="shared" si="15"/>
        <v>0</v>
      </c>
      <c r="S29" s="88" t="s">
        <v>339</v>
      </c>
    </row>
    <row r="30" spans="1:19" s="10" customFormat="1" ht="19.5" customHeight="1">
      <c r="A30" s="51" t="s">
        <v>83</v>
      </c>
      <c r="B30" s="111">
        <v>86</v>
      </c>
      <c r="C30" s="58" t="str">
        <f>IF(ISNA(VLOOKUP($B30,List!$B$5:$K$64701,2,FALSE)),"",VLOOKUP($B30,List!$B$5:$K$64701,2,FALSE))</f>
        <v>Lidija Belajeva</v>
      </c>
      <c r="D30" s="59" t="str">
        <f>IF(ISNA(VLOOKUP($B30,List!$B$5:$K$64701,5,FALSE)),"",VLOOKUP($B30,List!$B$5:$K$64701,5,FALSE))</f>
        <v>Smilla ( Marvitholl Passionata )</v>
      </c>
      <c r="E30" s="17">
        <v>1</v>
      </c>
      <c r="F30" s="18">
        <v>33.9</v>
      </c>
      <c r="G30" s="70">
        <f>IF(OR(E30="diskv.",E30="ns"),100,5*E30)</f>
        <v>5</v>
      </c>
      <c r="H30" s="71">
        <f>IF(F30="-","-",(IF(F30&gt;I$4,"diskv.",IF(F30&gt;G$4,F30-G$4,0))))</f>
        <v>0</v>
      </c>
      <c r="I30" s="69">
        <f>IF(OR(E30="diskv.",E30="ns",H30="diskv."),100,G30+H30)</f>
        <v>5</v>
      </c>
      <c r="J30" s="19"/>
      <c r="K30" s="17" t="s">
        <v>337</v>
      </c>
      <c r="L30" s="18"/>
      <c r="M30" s="70">
        <f>IF(OR(K30="diskv.",K30="ns"),100,5*K30)</f>
        <v>100</v>
      </c>
      <c r="N30" s="71">
        <f>IF(L30="-","-",(IF(L30&gt;O$4,"diskv.",IF(L30&gt;M$4,L30-M$4,0))))</f>
        <v>0</v>
      </c>
      <c r="O30" s="69">
        <f>IF(OR(K30="diskv.",K30="ns",N30="diskv."),100,M30+N30)</f>
        <v>100</v>
      </c>
      <c r="P30" s="45"/>
      <c r="Q30" s="95">
        <f>F30+L30</f>
        <v>33.9</v>
      </c>
      <c r="R30" s="91">
        <f>I30+O30</f>
        <v>105</v>
      </c>
      <c r="S30" s="88"/>
    </row>
    <row r="31" spans="1:19" s="10" customFormat="1" ht="19.5" customHeight="1">
      <c r="A31" s="51" t="s">
        <v>83</v>
      </c>
      <c r="B31" s="111">
        <v>87</v>
      </c>
      <c r="C31" s="58" t="str">
        <f>IF(ISNA(VLOOKUP($B31,List!$B$5:$K$64701,2,FALSE)),"",VLOOKUP($B31,List!$B$5:$K$64701,2,FALSE))</f>
        <v>Liivika Pärg</v>
      </c>
      <c r="D31" s="59" t="str">
        <f>IF(ISNA(VLOOKUP($B31,List!$B$5:$K$64701,5,FALSE)),"",VLOOKUP($B31,List!$B$5:$K$64701,5,FALSE))</f>
        <v>Mirka ( Fire Rock Dandelion )</v>
      </c>
      <c r="E31" s="17">
        <v>0</v>
      </c>
      <c r="F31" s="18">
        <v>34.86</v>
      </c>
      <c r="G31" s="70">
        <f>IF(OR(E31="diskv.",E31="ns"),100,5*E31)</f>
        <v>0</v>
      </c>
      <c r="H31" s="71">
        <f>IF(F31="-","-",(IF(F31&gt;I$4,"diskv.",IF(F31&gt;G$4,F31-G$4,0))))</f>
        <v>0</v>
      </c>
      <c r="I31" s="69">
        <f>IF(OR(E31="diskv.",E31="ns",H31="diskv."),100,G31+H31)</f>
        <v>0</v>
      </c>
      <c r="J31" s="19"/>
      <c r="K31" s="17" t="s">
        <v>337</v>
      </c>
      <c r="L31" s="18"/>
      <c r="M31" s="70">
        <f>IF(OR(K31="diskv.",K31="ns"),100,5*K31)</f>
        <v>100</v>
      </c>
      <c r="N31" s="71">
        <f>IF(L31="-","-",(IF(L31&gt;O$4,"diskv.",IF(L31&gt;M$4,L31-M$4,0))))</f>
        <v>0</v>
      </c>
      <c r="O31" s="69">
        <f>IF(OR(K31="diskv.",K31="ns",N31="diskv."),100,M31+N31)</f>
        <v>100</v>
      </c>
      <c r="P31" s="45"/>
      <c r="Q31" s="95">
        <f>F31+L31</f>
        <v>34.86</v>
      </c>
      <c r="R31" s="91">
        <f>I31+O31</f>
        <v>100</v>
      </c>
      <c r="S31" s="88"/>
    </row>
    <row r="32" spans="1:19" s="10" customFormat="1" ht="19.5" customHeight="1">
      <c r="A32" s="51" t="s">
        <v>83</v>
      </c>
      <c r="B32" s="111">
        <v>88</v>
      </c>
      <c r="C32" s="58" t="str">
        <f>IF(ISNA(VLOOKUP($B32,List!$B$5:$K$64701,2,FALSE)),"",VLOOKUP($B32,List!$B$5:$K$64701,2,FALSE))</f>
        <v>Solvita Slišāne</v>
      </c>
      <c r="D32" s="59" t="str">
        <f>IF(ISNA(VLOOKUP($B32,List!$B$5:$K$64701,5,FALSE)),"",VLOOKUP($B32,List!$B$5:$K$64701,5,FALSE))</f>
        <v>Tika ( Tika )</v>
      </c>
      <c r="E32" s="17">
        <v>0</v>
      </c>
      <c r="F32" s="18">
        <v>34.43</v>
      </c>
      <c r="G32" s="70">
        <f>IF(OR(E32="diskv.",E32="ns"),100,5*E32)</f>
        <v>0</v>
      </c>
      <c r="H32" s="71">
        <f>IF(F32="-","-",(IF(F32&gt;I$4,"diskv.",IF(F32&gt;G$4,F32-G$4,0))))</f>
        <v>0</v>
      </c>
      <c r="I32" s="69">
        <f>IF(OR(E32="diskv.",E32="ns",H32="diskv."),100,G32+H32)</f>
        <v>0</v>
      </c>
      <c r="J32" s="19" t="s">
        <v>340</v>
      </c>
      <c r="K32" s="17" t="s">
        <v>337</v>
      </c>
      <c r="L32" s="18"/>
      <c r="M32" s="70">
        <f>IF(OR(K32="diskv.",K32="ns"),100,5*K32)</f>
        <v>100</v>
      </c>
      <c r="N32" s="71">
        <f>IF(L32="-","-",(IF(L32&gt;O$4,"diskv.",IF(L32&gt;M$4,L32-M$4,0))))</f>
        <v>0</v>
      </c>
      <c r="O32" s="69">
        <f>IF(OR(K32="diskv.",K32="ns",N32="diskv."),100,M32+N32)</f>
        <v>100</v>
      </c>
      <c r="P32" s="45"/>
      <c r="Q32" s="95">
        <f>F32+L32</f>
        <v>34.43</v>
      </c>
      <c r="R32" s="91">
        <f>I32+O32</f>
        <v>100</v>
      </c>
      <c r="S32" s="88"/>
    </row>
    <row r="33" spans="1:19" s="10" customFormat="1" ht="19.5" customHeight="1">
      <c r="A33" s="51" t="s">
        <v>83</v>
      </c>
      <c r="B33" s="111">
        <v>89</v>
      </c>
      <c r="C33" s="58" t="str">
        <f>IF(ISNA(VLOOKUP($B33,List!$B$5:$K$64701,2,FALSE)),"",VLOOKUP($B33,List!$B$5:$K$64701,2,FALSE))</f>
        <v>Laima Statutaite</v>
      </c>
      <c r="D33" s="59" t="str">
        <f>IF(ISNA(VLOOKUP($B33,List!$B$5:$K$64701,5,FALSE)),"",VLOOKUP($B33,List!$B$5:$K$64701,5,FALSE))</f>
        <v>Meta ( Flipsi Tai Fokstrotas )</v>
      </c>
      <c r="E33" s="17">
        <v>1</v>
      </c>
      <c r="F33" s="18">
        <v>36.95</v>
      </c>
      <c r="G33" s="70">
        <f>IF(OR(E33="diskv.",E33="ns"),100,5*E33)</f>
        <v>5</v>
      </c>
      <c r="H33" s="71">
        <f>IF(F33="-","-",(IF(F33&gt;I$4,"diskv.",IF(F33&gt;G$4,F33-G$4,0))))</f>
        <v>0</v>
      </c>
      <c r="I33" s="69">
        <f>IF(OR(E33="diskv.",E33="ns",H33="diskv."),100,G33+H33)</f>
        <v>5</v>
      </c>
      <c r="J33" s="19"/>
      <c r="K33" s="17">
        <v>0</v>
      </c>
      <c r="L33" s="18">
        <v>40.52</v>
      </c>
      <c r="M33" s="70">
        <f>IF(OR(K33="diskv.",K33="ns"),100,5*K33)</f>
        <v>0</v>
      </c>
      <c r="N33" s="71">
        <f>IF(L33="-","-",(IF(L33&gt;O$4,"diskv.",IF(L33&gt;M$4,L33-M$4,0))))</f>
        <v>0</v>
      </c>
      <c r="O33" s="69">
        <f>IF(OR(K33="diskv.",K33="ns",N33="diskv."),100,M33+N33)</f>
        <v>0</v>
      </c>
      <c r="P33" s="45" t="s">
        <v>340</v>
      </c>
      <c r="Q33" s="95">
        <f>F33+L33</f>
        <v>77.47</v>
      </c>
      <c r="R33" s="91">
        <f>I33+O33</f>
        <v>5</v>
      </c>
      <c r="S33" s="88"/>
    </row>
    <row r="34" spans="1:19" s="10" customFormat="1" ht="19.5" customHeight="1">
      <c r="A34" s="51" t="s">
        <v>83</v>
      </c>
      <c r="B34" s="111">
        <v>90</v>
      </c>
      <c r="C34" s="58" t="str">
        <f>IF(ISNA(VLOOKUP($B34,List!$B$5:$K$64701,2,FALSE)),"",VLOOKUP($B34,List!$B$5:$K$64701,2,FALSE))</f>
        <v>Svetlana Kreslina</v>
      </c>
      <c r="D34" s="59" t="str">
        <f>IF(ISNA(VLOOKUP($B34,List!$B$5:$K$64701,5,FALSE)),"",VLOOKUP($B34,List!$B$5:$K$64701,5,FALSE))</f>
        <v>Ru ( Flyland Flying Dream )</v>
      </c>
      <c r="E34" s="17">
        <v>1</v>
      </c>
      <c r="F34" s="18">
        <v>34.22</v>
      </c>
      <c r="G34" s="70">
        <f t="shared" si="8"/>
        <v>5</v>
      </c>
      <c r="H34" s="71">
        <f t="shared" si="9"/>
        <v>0</v>
      </c>
      <c r="I34" s="69">
        <f t="shared" si="10"/>
        <v>5</v>
      </c>
      <c r="J34" s="19"/>
      <c r="K34" s="17">
        <v>0</v>
      </c>
      <c r="L34" s="18">
        <v>40.06</v>
      </c>
      <c r="M34" s="70">
        <f t="shared" si="11"/>
        <v>0</v>
      </c>
      <c r="N34" s="71">
        <f t="shared" si="12"/>
        <v>0</v>
      </c>
      <c r="O34" s="69">
        <f t="shared" si="13"/>
        <v>0</v>
      </c>
      <c r="P34" s="45" t="s">
        <v>339</v>
      </c>
      <c r="Q34" s="95">
        <f t="shared" si="14"/>
        <v>74.28</v>
      </c>
      <c r="R34" s="91">
        <f t="shared" si="15"/>
        <v>5</v>
      </c>
      <c r="S34" s="88"/>
    </row>
    <row r="35" spans="1:19" s="10" customFormat="1" ht="19.5" customHeight="1">
      <c r="A35" s="51" t="s">
        <v>83</v>
      </c>
      <c r="B35" s="111">
        <v>91</v>
      </c>
      <c r="C35" s="58" t="str">
        <f>IF(ISNA(VLOOKUP($B35,List!$B$5:$K$64701,2,FALSE)),"",VLOOKUP($B35,List!$B$5:$K$64701,2,FALSE))</f>
        <v>Dovilė Blažinauskaitė</v>
      </c>
      <c r="D35" s="59" t="str">
        <f>IF(ISNA(VLOOKUP($B35,List!$B$5:$K$64701,5,FALSE)),"",VLOOKUP($B35,List!$B$5:$K$64701,5,FALSE))</f>
        <v>Dina</v>
      </c>
      <c r="E35" s="17">
        <v>0</v>
      </c>
      <c r="F35" s="18">
        <v>43.19</v>
      </c>
      <c r="G35" s="70">
        <f t="shared" si="8"/>
        <v>0</v>
      </c>
      <c r="H35" s="71">
        <f t="shared" si="9"/>
        <v>0.18999999999999773</v>
      </c>
      <c r="I35" s="69">
        <f t="shared" si="10"/>
        <v>0.18999999999999773</v>
      </c>
      <c r="J35" s="19"/>
      <c r="K35" s="17">
        <v>2</v>
      </c>
      <c r="L35" s="18">
        <v>51.92</v>
      </c>
      <c r="M35" s="70">
        <f t="shared" si="11"/>
        <v>10</v>
      </c>
      <c r="N35" s="71">
        <f t="shared" si="12"/>
        <v>2.9200000000000017</v>
      </c>
      <c r="O35" s="69">
        <f t="shared" si="13"/>
        <v>12.920000000000002</v>
      </c>
      <c r="P35" s="45"/>
      <c r="Q35" s="95">
        <f t="shared" si="14"/>
        <v>95.11</v>
      </c>
      <c r="R35" s="91">
        <f t="shared" si="15"/>
        <v>13.11</v>
      </c>
      <c r="S35" s="88"/>
    </row>
    <row r="36" spans="1:19" s="10" customFormat="1" ht="19.5" customHeight="1">
      <c r="A36" s="51" t="s">
        <v>83</v>
      </c>
      <c r="B36" s="111">
        <v>92</v>
      </c>
      <c r="C36" s="58" t="str">
        <f>IF(ISNA(VLOOKUP($B36,List!$B$5:$K$64701,2,FALSE)),"",VLOOKUP($B36,List!$B$5:$K$64701,2,FALSE))</f>
        <v>Vilija Snorkienė</v>
      </c>
      <c r="D36" s="59" t="str">
        <f>IF(ISNA(VLOOKUP($B36,List!$B$5:$K$64701,5,FALSE)),"",VLOOKUP($B36,List!$B$5:$K$64701,5,FALSE))</f>
        <v>Fai ( Ice and Fire )</v>
      </c>
      <c r="E36" s="17">
        <v>0</v>
      </c>
      <c r="F36" s="18">
        <v>33.49</v>
      </c>
      <c r="G36" s="70">
        <f t="shared" si="8"/>
        <v>0</v>
      </c>
      <c r="H36" s="71">
        <f t="shared" si="9"/>
        <v>0</v>
      </c>
      <c r="I36" s="69">
        <f t="shared" si="10"/>
        <v>0</v>
      </c>
      <c r="J36" s="19" t="s">
        <v>338</v>
      </c>
      <c r="K36" s="17">
        <v>0</v>
      </c>
      <c r="L36" s="18">
        <v>38.62</v>
      </c>
      <c r="M36" s="70">
        <f t="shared" si="11"/>
        <v>0</v>
      </c>
      <c r="N36" s="71">
        <f t="shared" si="12"/>
        <v>0</v>
      </c>
      <c r="O36" s="69">
        <f t="shared" si="13"/>
        <v>0</v>
      </c>
      <c r="P36" s="45" t="s">
        <v>338</v>
      </c>
      <c r="Q36" s="95">
        <f t="shared" si="14"/>
        <v>72.11</v>
      </c>
      <c r="R36" s="91">
        <f t="shared" si="15"/>
        <v>0</v>
      </c>
      <c r="S36" s="88" t="s">
        <v>338</v>
      </c>
    </row>
    <row r="37" spans="1:19" s="10" customFormat="1" ht="19.5" customHeight="1">
      <c r="A37" s="39" t="s">
        <v>83</v>
      </c>
      <c r="B37" s="112">
        <v>93</v>
      </c>
      <c r="C37" s="60" t="str">
        <f>IF(ISNA(VLOOKUP($B37,List!$B$5:$K$64701,2,FALSE)),"",VLOOKUP($B37,List!$B$5:$K$64701,2,FALSE))</f>
        <v>Jūratė Miliūnaitė</v>
      </c>
      <c r="D37" s="61" t="str">
        <f>IF(ISNA(VLOOKUP($B37,List!$B$5:$K$64701,5,FALSE)),"",VLOOKUP($B37,List!$B$5:$K$64701,5,FALSE))</f>
        <v>Sabi ( Wasabi-Auksine svaja z Romanova chovu )</v>
      </c>
      <c r="E37" s="83">
        <v>3</v>
      </c>
      <c r="F37" s="86">
        <v>36.75</v>
      </c>
      <c r="G37" s="127">
        <f t="shared" si="8"/>
        <v>15</v>
      </c>
      <c r="H37" s="128">
        <f t="shared" si="9"/>
        <v>0</v>
      </c>
      <c r="I37" s="129">
        <f t="shared" si="10"/>
        <v>15</v>
      </c>
      <c r="J37" s="130"/>
      <c r="K37" s="131">
        <v>1</v>
      </c>
      <c r="L37" s="126">
        <v>40.24</v>
      </c>
      <c r="M37" s="127">
        <f t="shared" si="11"/>
        <v>5</v>
      </c>
      <c r="N37" s="128">
        <f t="shared" si="12"/>
        <v>0</v>
      </c>
      <c r="O37" s="129">
        <f t="shared" si="13"/>
        <v>5</v>
      </c>
      <c r="P37" s="50"/>
      <c r="Q37" s="96">
        <f t="shared" si="14"/>
        <v>76.99000000000001</v>
      </c>
      <c r="R37" s="92">
        <f t="shared" si="15"/>
        <v>20</v>
      </c>
      <c r="S37" s="89"/>
    </row>
    <row r="39" ht="12.75">
      <c r="C39" s="2" t="s">
        <v>329</v>
      </c>
    </row>
  </sheetData>
  <sheetProtection sheet="1" objects="1" scenarios="1" autoFilter="0"/>
  <autoFilter ref="A5:S37"/>
  <mergeCells count="8">
    <mergeCell ref="A27:B27"/>
    <mergeCell ref="C27:S27"/>
    <mergeCell ref="C4:D4"/>
    <mergeCell ref="Q4:S4"/>
    <mergeCell ref="A6:B6"/>
    <mergeCell ref="C6:S6"/>
    <mergeCell ref="A23:B23"/>
    <mergeCell ref="C23:S23"/>
  </mergeCells>
  <conditionalFormatting sqref="O7:O22 O24:O26 R24:R26 I24:I26 I7:I22 R7:R22 I28:I37 O28:O37 R28:R37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1" sqref="C1:D1"/>
    </sheetView>
  </sheetViews>
  <sheetFormatPr defaultColWidth="9.140625" defaultRowHeight="12.75"/>
  <cols>
    <col min="1" max="1" width="3.57421875" style="3" customWidth="1"/>
    <col min="2" max="2" width="5.28125" style="3" customWidth="1"/>
    <col min="3" max="3" width="24.57421875" style="2" customWidth="1"/>
    <col min="4" max="4" width="39.57421875" style="2" customWidth="1"/>
    <col min="5" max="5" width="9.8515625" style="3" customWidth="1"/>
    <col min="6" max="6" width="9.421875" style="3" customWidth="1"/>
    <col min="7" max="7" width="7.8515625" style="3" customWidth="1"/>
    <col min="8" max="9" width="8.7109375" style="3" customWidth="1"/>
    <col min="10" max="10" width="7.7109375" style="3" customWidth="1"/>
    <col min="11" max="16384" width="9.140625" style="2" customWidth="1"/>
  </cols>
  <sheetData>
    <row r="1" spans="3:6" ht="24.75">
      <c r="C1" s="154" t="s">
        <v>335</v>
      </c>
      <c r="D1" s="154"/>
      <c r="E1" s="5"/>
      <c r="F1" s="6" t="str">
        <f>List!G1</f>
        <v>Judge: Anders Virtanen (Finland)</v>
      </c>
    </row>
    <row r="2" spans="2:9" ht="13.5" customHeight="1">
      <c r="B2" s="8"/>
      <c r="C2" s="11" t="s">
        <v>9</v>
      </c>
      <c r="D2" s="7"/>
      <c r="E2" s="12" t="s">
        <v>331</v>
      </c>
      <c r="F2" s="13"/>
      <c r="G2" s="14"/>
      <c r="H2" s="14"/>
      <c r="I2" s="14"/>
    </row>
    <row r="3" spans="1:10" s="7" customFormat="1" ht="13.5" customHeight="1">
      <c r="A3" s="8"/>
      <c r="B3" s="8"/>
      <c r="C3" s="11"/>
      <c r="E3" s="62" t="s">
        <v>41</v>
      </c>
      <c r="F3" s="75">
        <v>173</v>
      </c>
      <c r="G3" s="63" t="s">
        <v>42</v>
      </c>
      <c r="H3" s="76">
        <v>3.3</v>
      </c>
      <c r="I3" s="64" t="s">
        <v>6</v>
      </c>
      <c r="J3" s="9"/>
    </row>
    <row r="4" spans="1:10" s="7" customFormat="1" ht="14.25" customHeight="1">
      <c r="A4" s="8"/>
      <c r="B4" s="52"/>
      <c r="C4" s="145"/>
      <c r="D4" s="145"/>
      <c r="E4" s="65"/>
      <c r="F4" s="66" t="s">
        <v>43</v>
      </c>
      <c r="G4" s="67">
        <v>52</v>
      </c>
      <c r="H4" s="66" t="s">
        <v>44</v>
      </c>
      <c r="I4" s="68">
        <v>90</v>
      </c>
      <c r="J4" s="53"/>
    </row>
    <row r="5" spans="1:10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</row>
    <row r="6" spans="1:10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3"/>
    </row>
    <row r="7" spans="1:10" s="10" customFormat="1" ht="16.5" customHeight="1">
      <c r="A7" s="51" t="s">
        <v>3</v>
      </c>
      <c r="B7" s="48">
        <v>21</v>
      </c>
      <c r="C7" s="56" t="str">
        <f>IF(ISNA(VLOOKUP($B7,List!$B$5:$K$64701,2,FALSE)),"",VLOOKUP($B7,List!$B$5:$K$64701,2,FALSE))</f>
        <v>Ina Petrauskienė</v>
      </c>
      <c r="D7" s="57" t="str">
        <f>IF(ISNA(VLOOKUP($B7,List!$B$5:$K$64701,5,FALSE)),"",VLOOKUP($B7,List!$B$5:$K$64701,5,FALSE))</f>
        <v>Aras ( Finnis Pamario Vilkė )</v>
      </c>
      <c r="E7" s="17" t="s">
        <v>337</v>
      </c>
      <c r="F7" s="18"/>
      <c r="G7" s="70">
        <f aca="true" t="shared" si="0" ref="G7:G15">IF(OR(E7="diskv.",E7="ns"),100,5*E7)</f>
        <v>100</v>
      </c>
      <c r="H7" s="71">
        <f aca="true" t="shared" si="1" ref="H7:H15">IF(F7="-","-",(IF(F7&gt;I$4,"diskv.",IF(F7&gt;G$4,F7-G$4,0))))</f>
        <v>0</v>
      </c>
      <c r="I7" s="69">
        <f aca="true" t="shared" si="2" ref="I7:I15">IF(OR(E7="diskv.",E7="ns",H7="diskv."),100,G7+H7)</f>
        <v>100</v>
      </c>
      <c r="J7" s="109"/>
    </row>
    <row r="8" spans="1:10" s="10" customFormat="1" ht="16.5" customHeight="1">
      <c r="A8" s="51" t="s">
        <v>3</v>
      </c>
      <c r="B8" s="111">
        <v>22</v>
      </c>
      <c r="C8" s="58" t="str">
        <f>IF(ISNA(VLOOKUP($B8,List!$B$5:$K$64701,2,FALSE)),"",VLOOKUP($B8,List!$B$5:$K$64701,2,FALSE))</f>
        <v>Vytautas Lopeta</v>
      </c>
      <c r="D8" s="59" t="str">
        <f>IF(ISNA(VLOOKUP($B8,List!$B$5:$K$64701,5,FALSE)),"",VLOOKUP($B8,List!$B$5:$K$64701,5,FALSE))</f>
        <v>Reginka ( Raina Elkeeava )</v>
      </c>
      <c r="E8" s="17">
        <v>3</v>
      </c>
      <c r="F8" s="18">
        <v>42.34</v>
      </c>
      <c r="G8" s="70">
        <f t="shared" si="0"/>
        <v>15</v>
      </c>
      <c r="H8" s="71">
        <f t="shared" si="1"/>
        <v>0</v>
      </c>
      <c r="I8" s="69">
        <f t="shared" si="2"/>
        <v>15</v>
      </c>
      <c r="J8" s="109"/>
    </row>
    <row r="9" spans="1:10" s="10" customFormat="1" ht="16.5" customHeight="1">
      <c r="A9" s="51" t="s">
        <v>3</v>
      </c>
      <c r="B9" s="111">
        <v>23</v>
      </c>
      <c r="C9" s="58" t="str">
        <f>IF(ISNA(VLOOKUP($B9,List!$B$5:$K$64701,2,FALSE)),"",VLOOKUP($B9,List!$B$5:$K$64701,2,FALSE))</f>
        <v>Dagne Kraulaidyte</v>
      </c>
      <c r="D9" s="59" t="str">
        <f>IF(ISNA(VLOOKUP($B9,List!$B$5:$K$64701,5,FALSE)),"",VLOOKUP($B9,List!$B$5:$K$64701,5,FALSE))</f>
        <v>Lape</v>
      </c>
      <c r="E9" s="17" t="s">
        <v>336</v>
      </c>
      <c r="F9" s="18"/>
      <c r="G9" s="70">
        <f t="shared" si="0"/>
        <v>100</v>
      </c>
      <c r="H9" s="71">
        <f t="shared" si="1"/>
        <v>0</v>
      </c>
      <c r="I9" s="69">
        <f t="shared" si="2"/>
        <v>100</v>
      </c>
      <c r="J9" s="109"/>
    </row>
    <row r="10" spans="1:10" s="10" customFormat="1" ht="16.5" customHeight="1">
      <c r="A10" s="51" t="s">
        <v>3</v>
      </c>
      <c r="B10" s="111">
        <v>25</v>
      </c>
      <c r="C10" s="58" t="str">
        <f>IF(ISNA(VLOOKUP($B10,List!$B$5:$K$64701,2,FALSE)),"",VLOOKUP($B10,List!$B$5:$K$64701,2,FALSE))</f>
        <v>Alina Karlova</v>
      </c>
      <c r="D10" s="59" t="str">
        <f>IF(ISNA(VLOOKUP($B10,List!$B$5:$K$64701,5,FALSE)),"",VLOOKUP($B10,List!$B$5:$K$64701,5,FALSE))</f>
        <v>Charlie ( Belle Vue Bright Boy At Afaja )</v>
      </c>
      <c r="E10" s="17">
        <v>3</v>
      </c>
      <c r="F10" s="18">
        <v>48.54</v>
      </c>
      <c r="G10" s="70">
        <f t="shared" si="0"/>
        <v>15</v>
      </c>
      <c r="H10" s="71">
        <f t="shared" si="1"/>
        <v>0</v>
      </c>
      <c r="I10" s="69">
        <f t="shared" si="2"/>
        <v>15</v>
      </c>
      <c r="J10" s="109"/>
    </row>
    <row r="11" spans="1:10" s="10" customFormat="1" ht="16.5" customHeight="1">
      <c r="A11" s="51" t="s">
        <v>3</v>
      </c>
      <c r="B11" s="111">
        <v>26</v>
      </c>
      <c r="C11" s="58" t="str">
        <f>IF(ISNA(VLOOKUP($B11,List!$B$5:$K$64701,2,FALSE)),"",VLOOKUP($B11,List!$B$5:$K$64701,2,FALSE))</f>
        <v>Greta Diminskaitė</v>
      </c>
      <c r="D11" s="59" t="str">
        <f>IF(ISNA(VLOOKUP($B11,List!$B$5:$K$64701,5,FALSE)),"",VLOOKUP($B11,List!$B$5:$K$64701,5,FALSE))</f>
        <v>Qiri ( Eloisa Qiri )</v>
      </c>
      <c r="E11" s="17">
        <v>2</v>
      </c>
      <c r="F11" s="18">
        <v>38.46</v>
      </c>
      <c r="G11" s="70">
        <f t="shared" si="0"/>
        <v>10</v>
      </c>
      <c r="H11" s="71">
        <f t="shared" si="1"/>
        <v>0</v>
      </c>
      <c r="I11" s="69">
        <f t="shared" si="2"/>
        <v>10</v>
      </c>
      <c r="J11" s="109"/>
    </row>
    <row r="12" spans="1:10" s="10" customFormat="1" ht="16.5" customHeight="1">
      <c r="A12" s="51" t="s">
        <v>3</v>
      </c>
      <c r="B12" s="111">
        <v>27</v>
      </c>
      <c r="C12" s="58" t="str">
        <f>IF(ISNA(VLOOKUP($B12,List!$B$5:$K$64701,2,FALSE)),"",VLOOKUP($B12,List!$B$5:$K$64701,2,FALSE))</f>
        <v>Redas Masiulis</v>
      </c>
      <c r="D12" s="59" t="str">
        <f>IF(ISNA(VLOOKUP($B12,List!$B$5:$K$64701,5,FALSE)),"",VLOOKUP($B12,List!$B$5:$K$64701,5,FALSE))</f>
        <v>GROM ( B Grom Magic Border´s )</v>
      </c>
      <c r="E12" s="17">
        <v>1</v>
      </c>
      <c r="F12" s="18">
        <v>33.1</v>
      </c>
      <c r="G12" s="70">
        <f t="shared" si="0"/>
        <v>5</v>
      </c>
      <c r="H12" s="71">
        <f t="shared" si="1"/>
        <v>0</v>
      </c>
      <c r="I12" s="69">
        <f t="shared" si="2"/>
        <v>5</v>
      </c>
      <c r="J12" s="109"/>
    </row>
    <row r="13" spans="1:10" s="10" customFormat="1" ht="16.5" customHeight="1">
      <c r="A13" s="51" t="s">
        <v>3</v>
      </c>
      <c r="B13" s="111">
        <v>28</v>
      </c>
      <c r="C13" s="58" t="str">
        <f>IF(ISNA(VLOOKUP($B13,List!$B$5:$K$64701,2,FALSE)),"",VLOOKUP($B13,List!$B$5:$K$64701,2,FALSE))</f>
        <v>Jolanta Janušauskienė</v>
      </c>
      <c r="D13" s="59" t="str">
        <f>IF(ISNA(VLOOKUP($B13,List!$B$5:$K$64701,5,FALSE)),"",VLOOKUP($B13,List!$B$5:$K$64701,5,FALSE))</f>
        <v>Aksis ( Akselis Balkūnai )</v>
      </c>
      <c r="E13" s="17">
        <v>4</v>
      </c>
      <c r="F13" s="18">
        <v>48.03</v>
      </c>
      <c r="G13" s="70">
        <f t="shared" si="0"/>
        <v>20</v>
      </c>
      <c r="H13" s="71">
        <f t="shared" si="1"/>
        <v>0</v>
      </c>
      <c r="I13" s="69">
        <f t="shared" si="2"/>
        <v>20</v>
      </c>
      <c r="J13" s="109"/>
    </row>
    <row r="14" spans="1:10" s="10" customFormat="1" ht="16.5" customHeight="1">
      <c r="A14" s="51" t="s">
        <v>3</v>
      </c>
      <c r="B14" s="111">
        <v>29</v>
      </c>
      <c r="C14" s="58" t="str">
        <f>IF(ISNA(VLOOKUP($B14,List!$B$5:$K$64701,2,FALSE)),"",VLOOKUP($B14,List!$B$5:$K$64701,2,FALSE))</f>
        <v>Solvita Slišāne</v>
      </c>
      <c r="D14" s="59" t="str">
        <f>IF(ISNA(VLOOKUP($B14,List!$B$5:$K$64701,5,FALSE)),"",VLOOKUP($B14,List!$B$5:$K$64701,5,FALSE))</f>
        <v>Deja ( Follow The Leader Go-Go Deja )</v>
      </c>
      <c r="E14" s="17">
        <v>2</v>
      </c>
      <c r="F14" s="18">
        <v>40.93</v>
      </c>
      <c r="G14" s="70">
        <f t="shared" si="0"/>
        <v>10</v>
      </c>
      <c r="H14" s="71">
        <f t="shared" si="1"/>
        <v>0</v>
      </c>
      <c r="I14" s="69">
        <f t="shared" si="2"/>
        <v>10</v>
      </c>
      <c r="J14" s="109"/>
    </row>
    <row r="15" spans="1:10" s="10" customFormat="1" ht="16.5" customHeight="1">
      <c r="A15" s="51" t="s">
        <v>3</v>
      </c>
      <c r="B15" s="111">
        <v>30</v>
      </c>
      <c r="C15" s="58" t="str">
        <f>IF(ISNA(VLOOKUP($B15,List!$B$5:$K$64701,2,FALSE)),"",VLOOKUP($B15,List!$B$5:$K$64701,2,FALSE))</f>
        <v>Inta Žaldokaitė</v>
      </c>
      <c r="D15" s="59" t="str">
        <f>IF(ISNA(VLOOKUP($B15,List!$B$5:$K$64701,5,FALSE)),"",VLOOKUP($B15,List!$B$5:$K$64701,5,FALSE))</f>
        <v>Bella</v>
      </c>
      <c r="E15" s="17" t="s">
        <v>337</v>
      </c>
      <c r="F15" s="18"/>
      <c r="G15" s="70">
        <f t="shared" si="0"/>
        <v>100</v>
      </c>
      <c r="H15" s="71">
        <f t="shared" si="1"/>
        <v>0</v>
      </c>
      <c r="I15" s="69">
        <f t="shared" si="2"/>
        <v>100</v>
      </c>
      <c r="J15" s="109"/>
    </row>
    <row r="16" spans="1:10" s="10" customFormat="1" ht="16.5" customHeight="1">
      <c r="A16" s="51" t="s">
        <v>3</v>
      </c>
      <c r="B16" s="111">
        <v>43</v>
      </c>
      <c r="C16" s="58" t="str">
        <f>IF(ISNA(VLOOKUP($B16,List!$B$5:$K$64701,2,FALSE)),"",VLOOKUP($B16,List!$B$5:$K$64701,2,FALSE))</f>
        <v>Liene Poriņa</v>
      </c>
      <c r="D16" s="59" t="str">
        <f>IF(ISNA(VLOOKUP($B16,List!$B$5:$K$64701,5,FALSE)),"",VLOOKUP($B16,List!$B$5:$K$64701,5,FALSE))</f>
        <v>Griks ( Griks Latgolas Sargs )</v>
      </c>
      <c r="E16" s="17" t="s">
        <v>337</v>
      </c>
      <c r="F16" s="18"/>
      <c r="G16" s="70">
        <f aca="true" t="shared" si="3" ref="G16:G27">IF(OR(E16="diskv.",E16="ns"),100,5*E16)</f>
        <v>100</v>
      </c>
      <c r="H16" s="71">
        <f aca="true" t="shared" si="4" ref="H16:H27">IF(F16="-","-",(IF(F16&gt;I$4,"diskv.",IF(F16&gt;G$4,F16-G$4,0))))</f>
        <v>0</v>
      </c>
      <c r="I16" s="69">
        <f aca="true" t="shared" si="5" ref="I16:I27">IF(OR(E16="diskv.",E16="ns",H16="diskv."),100,G16+H16)</f>
        <v>100</v>
      </c>
      <c r="J16" s="109"/>
    </row>
    <row r="17" spans="1:10" s="10" customFormat="1" ht="16.5" customHeight="1">
      <c r="A17" s="51" t="s">
        <v>3</v>
      </c>
      <c r="B17" s="111">
        <v>44</v>
      </c>
      <c r="C17" s="58" t="str">
        <f>IF(ISNA(VLOOKUP($B17,List!$B$5:$K$64701,2,FALSE)),"",VLOOKUP($B17,List!$B$5:$K$64701,2,FALSE))</f>
        <v>Jekaterina Akimova</v>
      </c>
      <c r="D17" s="59" t="str">
        <f>IF(ISNA(VLOOKUP($B17,List!$B$5:$K$64701,5,FALSE)),"",VLOOKUP($B17,List!$B$5:$K$64701,5,FALSE))</f>
        <v>Meni ( Manitu iz Strany Kutha )</v>
      </c>
      <c r="E17" s="17" t="s">
        <v>337</v>
      </c>
      <c r="F17" s="18"/>
      <c r="G17" s="70">
        <f t="shared" si="3"/>
        <v>100</v>
      </c>
      <c r="H17" s="71">
        <f t="shared" si="4"/>
        <v>0</v>
      </c>
      <c r="I17" s="69">
        <f t="shared" si="5"/>
        <v>100</v>
      </c>
      <c r="J17" s="109"/>
    </row>
    <row r="18" spans="1:10" s="10" customFormat="1" ht="16.5" customHeight="1">
      <c r="A18" s="51" t="s">
        <v>3</v>
      </c>
      <c r="B18" s="111">
        <v>45</v>
      </c>
      <c r="C18" s="58" t="str">
        <f>IF(ISNA(VLOOKUP($B18,List!$B$5:$K$64701,2,FALSE)),"",VLOOKUP($B18,List!$B$5:$K$64701,2,FALSE))</f>
        <v>Daiva Vadišiūtė</v>
      </c>
      <c r="D18" s="59" t="str">
        <f>IF(ISNA(VLOOKUP($B18,List!$B$5:$K$64701,5,FALSE)),"",VLOOKUP($B18,List!$B$5:$K$64701,5,FALSE))</f>
        <v>Udo ( Kudo )</v>
      </c>
      <c r="E18" s="17" t="s">
        <v>337</v>
      </c>
      <c r="F18" s="18"/>
      <c r="G18" s="70">
        <f t="shared" si="3"/>
        <v>100</v>
      </c>
      <c r="H18" s="71">
        <f t="shared" si="4"/>
        <v>0</v>
      </c>
      <c r="I18" s="69">
        <f t="shared" si="5"/>
        <v>100</v>
      </c>
      <c r="J18" s="109"/>
    </row>
    <row r="19" spans="1:10" s="10" customFormat="1" ht="16.5" customHeight="1">
      <c r="A19" s="51" t="s">
        <v>3</v>
      </c>
      <c r="B19" s="111">
        <v>46</v>
      </c>
      <c r="C19" s="58" t="str">
        <f>IF(ISNA(VLOOKUP($B19,List!$B$5:$K$64701,2,FALSE)),"",VLOOKUP($B19,List!$B$5:$K$64701,2,FALSE))</f>
        <v>Kristina Šmidtienė</v>
      </c>
      <c r="D19" s="59" t="str">
        <f>IF(ISNA(VLOOKUP($B19,List!$B$5:$K$64701,5,FALSE)),"",VLOOKUP($B19,List!$B$5:$K$64701,5,FALSE))</f>
        <v>Besė ( Besė Žvaigždės vaikai )</v>
      </c>
      <c r="E19" s="17">
        <v>1</v>
      </c>
      <c r="F19" s="18">
        <v>40.65</v>
      </c>
      <c r="G19" s="70">
        <f t="shared" si="3"/>
        <v>5</v>
      </c>
      <c r="H19" s="71">
        <f t="shared" si="4"/>
        <v>0</v>
      </c>
      <c r="I19" s="69">
        <f t="shared" si="5"/>
        <v>5</v>
      </c>
      <c r="J19" s="109"/>
    </row>
    <row r="20" spans="1:10" s="10" customFormat="1" ht="16.5" customHeight="1">
      <c r="A20" s="51" t="s">
        <v>3</v>
      </c>
      <c r="B20" s="111">
        <v>47</v>
      </c>
      <c r="C20" s="58" t="str">
        <f>IF(ISNA(VLOOKUP($B20,List!$B$5:$K$64701,2,FALSE)),"",VLOOKUP($B20,List!$B$5:$K$64701,2,FALSE))</f>
        <v>Rimvydas Ciesiunas</v>
      </c>
      <c r="D20" s="59" t="str">
        <f>IF(ISNA(VLOOKUP($B20,List!$B$5:$K$64701,5,FALSE)),"",VLOOKUP($B20,List!$B$5:$K$64701,5,FALSE))</f>
        <v>Hero ( Holland Hero Alias Dakota )</v>
      </c>
      <c r="E20" s="17">
        <v>3</v>
      </c>
      <c r="F20" s="18">
        <v>41.65</v>
      </c>
      <c r="G20" s="70">
        <f t="shared" si="3"/>
        <v>15</v>
      </c>
      <c r="H20" s="71">
        <f t="shared" si="4"/>
        <v>0</v>
      </c>
      <c r="I20" s="69">
        <f t="shared" si="5"/>
        <v>15</v>
      </c>
      <c r="J20" s="109"/>
    </row>
    <row r="21" spans="1:10" s="10" customFormat="1" ht="16.5" customHeight="1">
      <c r="A21" s="51" t="s">
        <v>3</v>
      </c>
      <c r="B21" s="111">
        <v>48</v>
      </c>
      <c r="C21" s="58" t="str">
        <f>IF(ISNA(VLOOKUP($B21,List!$B$5:$K$64701,2,FALSE)),"",VLOOKUP($B21,List!$B$5:$K$64701,2,FALSE))</f>
        <v>Natalija Pojasnikova</v>
      </c>
      <c r="D21" s="59" t="str">
        <f>IF(ISNA(VLOOKUP($B21,List!$B$5:$K$64701,5,FALSE)),"",VLOOKUP($B21,List!$B$5:$K$64701,5,FALSE))</f>
        <v>Lola ( Aza Berzoras )</v>
      </c>
      <c r="E21" s="17">
        <v>1</v>
      </c>
      <c r="F21" s="18">
        <v>43.83</v>
      </c>
      <c r="G21" s="70">
        <f t="shared" si="3"/>
        <v>5</v>
      </c>
      <c r="H21" s="71">
        <f t="shared" si="4"/>
        <v>0</v>
      </c>
      <c r="I21" s="69">
        <f t="shared" si="5"/>
        <v>5</v>
      </c>
      <c r="J21" s="109"/>
    </row>
    <row r="22" spans="1:10" s="10" customFormat="1" ht="16.5" customHeight="1">
      <c r="A22" s="51" t="s">
        <v>3</v>
      </c>
      <c r="B22" s="111">
        <v>63</v>
      </c>
      <c r="C22" s="58" t="str">
        <f>IF(ISNA(VLOOKUP($B22,List!$B$5:$K$64701,2,FALSE)),"",VLOOKUP($B22,List!$B$5:$K$64701,2,FALSE))</f>
        <v>Rasa Vaščilienė</v>
      </c>
      <c r="D22" s="59" t="str">
        <f>IF(ISNA(VLOOKUP($B22,List!$B$5:$K$64701,5,FALSE)),"",VLOOKUP($B22,List!$B$5:$K$64701,5,FALSE))</f>
        <v>Sainė</v>
      </c>
      <c r="E22" s="17">
        <v>2</v>
      </c>
      <c r="F22" s="18">
        <v>44.68</v>
      </c>
      <c r="G22" s="70">
        <f t="shared" si="3"/>
        <v>10</v>
      </c>
      <c r="H22" s="71">
        <f t="shared" si="4"/>
        <v>0</v>
      </c>
      <c r="I22" s="69">
        <f t="shared" si="5"/>
        <v>10</v>
      </c>
      <c r="J22" s="109"/>
    </row>
    <row r="23" spans="1:10" s="10" customFormat="1" ht="16.5" customHeight="1">
      <c r="A23" s="51" t="s">
        <v>3</v>
      </c>
      <c r="B23" s="111">
        <v>64</v>
      </c>
      <c r="C23" s="58" t="str">
        <f>IF(ISNA(VLOOKUP($B23,List!$B$5:$K$64701,2,FALSE)),"",VLOOKUP($B23,List!$B$5:$K$64701,2,FALSE))</f>
        <v>Merike Rahnik</v>
      </c>
      <c r="D23" s="59" t="str">
        <f>IF(ISNA(VLOOKUP($B23,List!$B$5:$K$64701,5,FALSE)),"",VLOOKUP($B23,List!$B$5:$K$64701,5,FALSE))</f>
        <v>Hera Loo Endora ( Doora )</v>
      </c>
      <c r="E23" s="17">
        <v>3</v>
      </c>
      <c r="F23" s="18">
        <v>37.16</v>
      </c>
      <c r="G23" s="70">
        <f t="shared" si="3"/>
        <v>15</v>
      </c>
      <c r="H23" s="71">
        <f t="shared" si="4"/>
        <v>0</v>
      </c>
      <c r="I23" s="69">
        <f t="shared" si="5"/>
        <v>15</v>
      </c>
      <c r="J23" s="109"/>
    </row>
    <row r="24" spans="1:10" s="10" customFormat="1" ht="16.5" customHeight="1">
      <c r="A24" s="51" t="s">
        <v>3</v>
      </c>
      <c r="B24" s="111">
        <v>65</v>
      </c>
      <c r="C24" s="58" t="str">
        <f>IF(ISNA(VLOOKUP($B24,List!$B$5:$K$64701,2,FALSE)),"",VLOOKUP($B24,List!$B$5:$K$64701,2,FALSE))</f>
        <v>Rita Dambrauskaitė</v>
      </c>
      <c r="D24" s="59" t="str">
        <f>IF(ISNA(VLOOKUP($B24,List!$B$5:$K$64701,5,FALSE)),"",VLOOKUP($B24,List!$B$5:$K$64701,5,FALSE))</f>
        <v>Kola ( Olleria Sooty )</v>
      </c>
      <c r="E24" s="17">
        <v>0</v>
      </c>
      <c r="F24" s="18">
        <v>44.07</v>
      </c>
      <c r="G24" s="70">
        <f t="shared" si="3"/>
        <v>0</v>
      </c>
      <c r="H24" s="71">
        <f t="shared" si="4"/>
        <v>0</v>
      </c>
      <c r="I24" s="69">
        <f t="shared" si="5"/>
        <v>0</v>
      </c>
      <c r="J24" s="109"/>
    </row>
    <row r="25" spans="1:10" s="10" customFormat="1" ht="16.5" customHeight="1">
      <c r="A25" s="51" t="s">
        <v>3</v>
      </c>
      <c r="B25" s="111">
        <v>66</v>
      </c>
      <c r="C25" s="58" t="str">
        <f>IF(ISNA(VLOOKUP($B25,List!$B$5:$K$64701,2,FALSE)),"",VLOOKUP($B25,List!$B$5:$K$64701,2,FALSE))</f>
        <v>Julija Kampuse</v>
      </c>
      <c r="D25" s="59" t="str">
        <f>IF(ISNA(VLOOKUP($B25,List!$B$5:$K$64701,5,FALSE)),"",VLOOKUP($B25,List!$B$5:$K$64701,5,FALSE))</f>
        <v>Kudra ( Mawlch Kudra )</v>
      </c>
      <c r="E25" s="17" t="s">
        <v>337</v>
      </c>
      <c r="F25" s="18"/>
      <c r="G25" s="70">
        <f t="shared" si="3"/>
        <v>100</v>
      </c>
      <c r="H25" s="71">
        <f t="shared" si="4"/>
        <v>0</v>
      </c>
      <c r="I25" s="69">
        <f t="shared" si="5"/>
        <v>100</v>
      </c>
      <c r="J25" s="109"/>
    </row>
    <row r="26" spans="1:10" s="10" customFormat="1" ht="16.5" customHeight="1">
      <c r="A26" s="51" t="s">
        <v>3</v>
      </c>
      <c r="B26" s="111">
        <v>67</v>
      </c>
      <c r="C26" s="58" t="str">
        <f>IF(ISNA(VLOOKUP($B26,List!$B$5:$K$64701,2,FALSE)),"",VLOOKUP($B26,List!$B$5:$K$64701,2,FALSE))</f>
        <v>Vaidas Kazlauskas</v>
      </c>
      <c r="D26" s="59" t="str">
        <f>IF(ISNA(VLOOKUP($B26,List!$B$5:$K$64701,5,FALSE)),"",VLOOKUP($B26,List!$B$5:$K$64701,5,FALSE))</f>
        <v>Redi ( Ready for trouble NNL )</v>
      </c>
      <c r="E26" s="17">
        <v>5</v>
      </c>
      <c r="F26" s="18">
        <v>40.42</v>
      </c>
      <c r="G26" s="70">
        <f t="shared" si="3"/>
        <v>25</v>
      </c>
      <c r="H26" s="71">
        <f t="shared" si="4"/>
        <v>0</v>
      </c>
      <c r="I26" s="69">
        <f t="shared" si="5"/>
        <v>25</v>
      </c>
      <c r="J26" s="109"/>
    </row>
    <row r="27" spans="1:10" s="10" customFormat="1" ht="16.5" customHeight="1">
      <c r="A27" s="51" t="s">
        <v>3</v>
      </c>
      <c r="B27" s="111">
        <v>68</v>
      </c>
      <c r="C27" s="58" t="str">
        <f>IF(ISNA(VLOOKUP($B27,List!$B$5:$K$64701,2,FALSE)),"",VLOOKUP($B27,List!$B$5:$K$64701,2,FALSE))</f>
        <v>Jekaterina Akimova</v>
      </c>
      <c r="D27" s="59" t="str">
        <f>IF(ISNA(VLOOKUP($B27,List!$B$5:$K$64701,5,FALSE)),"",VLOOKUP($B27,List!$B$5:$K$64701,5,FALSE))</f>
        <v>Seiko ( Snow Life Chance to Win )</v>
      </c>
      <c r="E27" s="17" t="s">
        <v>337</v>
      </c>
      <c r="F27" s="18"/>
      <c r="G27" s="70">
        <f t="shared" si="3"/>
        <v>100</v>
      </c>
      <c r="H27" s="71">
        <f t="shared" si="4"/>
        <v>0</v>
      </c>
      <c r="I27" s="69">
        <f t="shared" si="5"/>
        <v>100</v>
      </c>
      <c r="J27" s="109"/>
    </row>
    <row r="28" spans="1:10" s="10" customFormat="1" ht="16.5" customHeight="1">
      <c r="A28" s="51" t="s">
        <v>3</v>
      </c>
      <c r="B28" s="111">
        <v>69</v>
      </c>
      <c r="C28" s="58" t="str">
        <f>IF(ISNA(VLOOKUP($B28,List!$B$5:$K$64701,2,FALSE)),"",VLOOKUP($B28,List!$B$5:$K$64701,2,FALSE))</f>
        <v>Inge Ringmets</v>
      </c>
      <c r="D28" s="59" t="str">
        <f>IF(ISNA(VLOOKUP($B28,List!$B$5:$K$64701,5,FALSE)),"",VLOOKUP($B28,List!$B$5:$K$64701,5,FALSE))</f>
        <v>Karro ( Virus vom Hause Diethelm )</v>
      </c>
      <c r="E28" s="17" t="s">
        <v>337</v>
      </c>
      <c r="F28" s="18"/>
      <c r="G28" s="70">
        <f aca="true" t="shared" si="6" ref="G28:G37">IF(OR(E28="diskv.",E28="ns"),100,5*E28)</f>
        <v>100</v>
      </c>
      <c r="H28" s="71">
        <f aca="true" t="shared" si="7" ref="H28:H39">IF(F28="-","-",(IF(F28&gt;I$4,"diskv.",IF(F28&gt;G$4,F28-G$4,0))))</f>
        <v>0</v>
      </c>
      <c r="I28" s="69">
        <f aca="true" t="shared" si="8" ref="I28:I37">IF(OR(E28="diskv.",E28="ns",H28="diskv."),100,G28+H28)</f>
        <v>100</v>
      </c>
      <c r="J28" s="109"/>
    </row>
    <row r="29" spans="1:10" s="10" customFormat="1" ht="16.5" customHeight="1">
      <c r="A29" s="51" t="s">
        <v>3</v>
      </c>
      <c r="B29" s="111">
        <v>70</v>
      </c>
      <c r="C29" s="58" t="str">
        <f>IF(ISNA(VLOOKUP($B29,List!$B$5:$K$64701,2,FALSE)),"",VLOOKUP($B29,List!$B$5:$K$64701,2,FALSE))</f>
        <v>Kristupas Vaščila</v>
      </c>
      <c r="D29" s="59" t="str">
        <f>IF(ISNA(VLOOKUP($B29,List!$B$5:$K$64701,5,FALSE)),"",VLOOKUP($B29,List!$B$5:$K$64701,5,FALSE))</f>
        <v>BAZAS</v>
      </c>
      <c r="E29" s="17">
        <v>0</v>
      </c>
      <c r="F29" s="18">
        <v>44.47</v>
      </c>
      <c r="G29" s="70">
        <f t="shared" si="6"/>
        <v>0</v>
      </c>
      <c r="H29" s="71">
        <f t="shared" si="7"/>
        <v>0</v>
      </c>
      <c r="I29" s="69">
        <f t="shared" si="8"/>
        <v>0</v>
      </c>
      <c r="J29" s="109"/>
    </row>
    <row r="30" spans="1:10" s="10" customFormat="1" ht="16.5" customHeight="1">
      <c r="A30" s="51" t="s">
        <v>3</v>
      </c>
      <c r="B30" s="111">
        <v>71</v>
      </c>
      <c r="C30" s="58" t="str">
        <f>IF(ISNA(VLOOKUP($B30,List!$B$5:$K$64701,2,FALSE)),"",VLOOKUP($B30,List!$B$5:$K$64701,2,FALSE))</f>
        <v>Elita Umbraško</v>
      </c>
      <c r="D30" s="59" t="str">
        <f>IF(ISNA(VLOOKUP($B30,List!$B$5:$K$64701,5,FALSE)),"",VLOOKUP($B30,List!$B$5:$K$64701,5,FALSE))</f>
        <v>Laxmi ( Rivendells Laxmi Laurita )</v>
      </c>
      <c r="E30" s="17">
        <v>1</v>
      </c>
      <c r="F30" s="18">
        <v>47.38</v>
      </c>
      <c r="G30" s="70">
        <f t="shared" si="6"/>
        <v>5</v>
      </c>
      <c r="H30" s="71">
        <f t="shared" si="7"/>
        <v>0</v>
      </c>
      <c r="I30" s="69">
        <f t="shared" si="8"/>
        <v>5</v>
      </c>
      <c r="J30" s="109"/>
    </row>
    <row r="31" spans="1:10" s="10" customFormat="1" ht="16.5" customHeight="1">
      <c r="A31" s="51" t="s">
        <v>3</v>
      </c>
      <c r="B31" s="111">
        <v>72</v>
      </c>
      <c r="C31" s="58" t="str">
        <f>IF(ISNA(VLOOKUP($B31,List!$B$5:$K$64701,2,FALSE)),"",VLOOKUP($B31,List!$B$5:$K$64701,2,FALSE))</f>
        <v>Olga Dudush</v>
      </c>
      <c r="D31" s="59" t="str">
        <f>IF(ISNA(VLOOKUP($B31,List!$B$5:$K$64701,5,FALSE)),"",VLOOKUP($B31,List!$B$5:$K$64701,5,FALSE))</f>
        <v>Azart ( Incognito Sekmes Formule )</v>
      </c>
      <c r="E31" s="17">
        <v>0</v>
      </c>
      <c r="F31" s="18">
        <v>42.57</v>
      </c>
      <c r="G31" s="70">
        <f t="shared" si="6"/>
        <v>0</v>
      </c>
      <c r="H31" s="71">
        <f t="shared" si="7"/>
        <v>0</v>
      </c>
      <c r="I31" s="69">
        <f t="shared" si="8"/>
        <v>0</v>
      </c>
      <c r="J31" s="109" t="s">
        <v>340</v>
      </c>
    </row>
    <row r="32" spans="1:10" s="10" customFormat="1" ht="16.5" customHeight="1">
      <c r="A32" s="51" t="s">
        <v>3</v>
      </c>
      <c r="B32" s="111">
        <v>73</v>
      </c>
      <c r="C32" s="58" t="str">
        <f>IF(ISNA(VLOOKUP($B32,List!$B$5:$K$64701,2,FALSE)),"",VLOOKUP($B32,List!$B$5:$K$64701,2,FALSE))</f>
        <v>Redas Masiulis</v>
      </c>
      <c r="D32" s="59" t="str">
        <f>IF(ISNA(VLOOKUP($B32,List!$B$5:$K$64701,5,FALSE)),"",VLOOKUP($B32,List!$B$5:$K$64701,5,FALSE))</f>
        <v>Turbo ( HIQ Amaze )</v>
      </c>
      <c r="E32" s="17">
        <v>1</v>
      </c>
      <c r="F32" s="18">
        <v>36.68</v>
      </c>
      <c r="G32" s="70">
        <f t="shared" si="6"/>
        <v>5</v>
      </c>
      <c r="H32" s="71">
        <f t="shared" si="7"/>
        <v>0</v>
      </c>
      <c r="I32" s="69">
        <f t="shared" si="8"/>
        <v>5</v>
      </c>
      <c r="J32" s="109"/>
    </row>
    <row r="33" spans="1:10" s="10" customFormat="1" ht="16.5" customHeight="1">
      <c r="A33" s="51" t="s">
        <v>3</v>
      </c>
      <c r="B33" s="111">
        <v>74</v>
      </c>
      <c r="C33" s="58" t="str">
        <f>IF(ISNA(VLOOKUP($B33,List!$B$5:$K$64701,2,FALSE)),"",VLOOKUP($B33,List!$B$5:$K$64701,2,FALSE))</f>
        <v>Rasa Vaščilienė</v>
      </c>
      <c r="D33" s="59" t="str">
        <f>IF(ISNA(VLOOKUP($B33,List!$B$5:$K$64701,5,FALSE)),"",VLOOKUP($B33,List!$B$5:$K$64701,5,FALSE))</f>
        <v>Zara ( Su Meile Basseterre )</v>
      </c>
      <c r="E33" s="17">
        <v>2</v>
      </c>
      <c r="F33" s="18">
        <v>36.73</v>
      </c>
      <c r="G33" s="70">
        <f t="shared" si="6"/>
        <v>10</v>
      </c>
      <c r="H33" s="71">
        <f>IF(F33="-","-",(IF(F33&gt;I$4,"diskv.",IF(F33&gt;G$4,F33-G$4,0))))</f>
        <v>0</v>
      </c>
      <c r="I33" s="69">
        <f t="shared" si="8"/>
        <v>10</v>
      </c>
      <c r="J33" s="109"/>
    </row>
    <row r="34" spans="1:10" s="10" customFormat="1" ht="16.5" customHeight="1">
      <c r="A34" s="51" t="s">
        <v>3</v>
      </c>
      <c r="B34" s="111">
        <v>75</v>
      </c>
      <c r="C34" s="58" t="str">
        <f>IF(ISNA(VLOOKUP($B34,List!$B$5:$K$64701,2,FALSE)),"",VLOOKUP($B34,List!$B$5:$K$64701,2,FALSE))</f>
        <v>Jūratė Lazauskaitė</v>
      </c>
      <c r="D34" s="59" t="str">
        <f>IF(ISNA(VLOOKUP($B34,List!$B$5:$K$64701,5,FALSE)),"",VLOOKUP($B34,List!$B$5:$K$64701,5,FALSE))</f>
        <v>Moony ( Moony Donum Cordis )</v>
      </c>
      <c r="E34" s="17">
        <v>2</v>
      </c>
      <c r="F34" s="18">
        <v>38.38</v>
      </c>
      <c r="G34" s="70">
        <f t="shared" si="6"/>
        <v>10</v>
      </c>
      <c r="H34" s="71">
        <f>IF(F34="-","-",(IF(F34&gt;I$4,"diskv.",IF(F34&gt;G$4,F34-G$4,0))))</f>
        <v>0</v>
      </c>
      <c r="I34" s="69">
        <f t="shared" si="8"/>
        <v>10</v>
      </c>
      <c r="J34" s="109"/>
    </row>
    <row r="35" spans="1:10" s="10" customFormat="1" ht="16.5" customHeight="1">
      <c r="A35" s="51" t="s">
        <v>3</v>
      </c>
      <c r="B35" s="111">
        <v>76</v>
      </c>
      <c r="C35" s="58" t="str">
        <f>IF(ISNA(VLOOKUP($B35,List!$B$5:$K$64701,2,FALSE)),"",VLOOKUP($B35,List!$B$5:$K$64701,2,FALSE))</f>
        <v>Natalija Loginova</v>
      </c>
      <c r="D35" s="59" t="str">
        <f>IF(ISNA(VLOOKUP($B35,List!$B$5:$K$64701,5,FALSE)),"",VLOOKUP($B35,List!$B$5:$K$64701,5,FALSE))</f>
        <v>Ella ( Ella vom Teufell Insel )</v>
      </c>
      <c r="E35" s="17">
        <v>1</v>
      </c>
      <c r="F35" s="18">
        <v>36.14</v>
      </c>
      <c r="G35" s="70">
        <f t="shared" si="6"/>
        <v>5</v>
      </c>
      <c r="H35" s="71">
        <f>IF(F35="-","-",(IF(F35&gt;I$4,"diskv.",IF(F35&gt;G$4,F35-G$4,0))))</f>
        <v>0</v>
      </c>
      <c r="I35" s="69">
        <f t="shared" si="8"/>
        <v>5</v>
      </c>
      <c r="J35" s="109"/>
    </row>
    <row r="36" spans="1:10" s="10" customFormat="1" ht="16.5" customHeight="1">
      <c r="A36" s="51" t="s">
        <v>3</v>
      </c>
      <c r="B36" s="111">
        <v>77</v>
      </c>
      <c r="C36" s="58" t="str">
        <f>IF(ISNA(VLOOKUP($B36,List!$B$5:$K$64701,2,FALSE)),"",VLOOKUP($B36,List!$B$5:$K$64701,2,FALSE))</f>
        <v>Vytautas Guobys</v>
      </c>
      <c r="D36" s="59" t="str">
        <f>IF(ISNA(VLOOKUP($B36,List!$B$5:$K$64701,5,FALSE)),"",VLOOKUP($B36,List!$B$5:$K$64701,5,FALSE))</f>
        <v>Argas ( Argas )</v>
      </c>
      <c r="E36" s="17">
        <v>0</v>
      </c>
      <c r="F36" s="18">
        <v>42.28</v>
      </c>
      <c r="G36" s="70">
        <f t="shared" si="6"/>
        <v>0</v>
      </c>
      <c r="H36" s="71">
        <f>IF(F36="-","-",(IF(F36&gt;I$4,"diskv.",IF(F36&gt;G$4,F36-G$4,0))))</f>
        <v>0</v>
      </c>
      <c r="I36" s="69">
        <f t="shared" si="8"/>
        <v>0</v>
      </c>
      <c r="J36" s="109" t="s">
        <v>339</v>
      </c>
    </row>
    <row r="37" spans="1:10" s="10" customFormat="1" ht="16.5" customHeight="1">
      <c r="A37" s="51" t="s">
        <v>3</v>
      </c>
      <c r="B37" s="116">
        <v>78</v>
      </c>
      <c r="C37" s="117" t="str">
        <f>IF(ISNA(VLOOKUP($B37,List!$B$5:$K$64701,2,FALSE)),"",VLOOKUP($B37,List!$B$5:$K$64701,2,FALSE))</f>
        <v>Svetlana Kreslina</v>
      </c>
      <c r="D37" s="118" t="str">
        <f>IF(ISNA(VLOOKUP($B37,List!$B$5:$K$64701,5,FALSE)),"",VLOOKUP($B37,List!$B$5:$K$64701,5,FALSE))</f>
        <v>Lista ( Lista Bella )</v>
      </c>
      <c r="E37" s="119">
        <v>0</v>
      </c>
      <c r="F37" s="120">
        <v>33.92</v>
      </c>
      <c r="G37" s="70">
        <f t="shared" si="6"/>
        <v>0</v>
      </c>
      <c r="H37" s="121">
        <f t="shared" si="7"/>
        <v>0</v>
      </c>
      <c r="I37" s="69">
        <f t="shared" si="8"/>
        <v>0</v>
      </c>
      <c r="J37" s="122" t="s">
        <v>338</v>
      </c>
    </row>
    <row r="38" spans="1:10" s="10" customFormat="1" ht="14.25" customHeight="1">
      <c r="A38" s="146"/>
      <c r="B38" s="147"/>
      <c r="C38" s="150" t="s">
        <v>7</v>
      </c>
      <c r="D38" s="150"/>
      <c r="E38" s="150"/>
      <c r="F38" s="150"/>
      <c r="G38" s="150"/>
      <c r="H38" s="150"/>
      <c r="I38" s="150"/>
      <c r="J38" s="151"/>
    </row>
    <row r="39" spans="1:10" s="10" customFormat="1" ht="16.5" customHeight="1">
      <c r="A39" s="51" t="s">
        <v>4</v>
      </c>
      <c r="B39" s="111">
        <v>32</v>
      </c>
      <c r="C39" s="58" t="str">
        <f>IF(ISNA(VLOOKUP($B39,List!$B$5:$K$64701,2,FALSE)),"",VLOOKUP($B39,List!$B$5:$K$64701,2,FALSE))</f>
        <v>Lidija Belajeva</v>
      </c>
      <c r="D39" s="59" t="str">
        <f>IF(ISNA(VLOOKUP($B39,List!$B$5:$K$64701,5,FALSE)),"",VLOOKUP($B39,List!$B$5:$K$64701,5,FALSE))</f>
        <v>Summer ( Marvitholl Dynasty )</v>
      </c>
      <c r="E39" s="17" t="s">
        <v>337</v>
      </c>
      <c r="F39" s="18"/>
      <c r="G39" s="70">
        <f>IF(OR(E39="diskv.",E39="ns"),100,5*E39)</f>
        <v>100</v>
      </c>
      <c r="H39" s="71">
        <f t="shared" si="7"/>
        <v>0</v>
      </c>
      <c r="I39" s="69">
        <f>IF(OR(E39="diskv.",E39="ns",H39="diskv."),100,G39+H39)</f>
        <v>100</v>
      </c>
      <c r="J39" s="109"/>
    </row>
    <row r="40" spans="1:10" s="10" customFormat="1" ht="16.5" customHeight="1">
      <c r="A40" s="51" t="s">
        <v>4</v>
      </c>
      <c r="B40" s="113">
        <v>33</v>
      </c>
      <c r="C40" s="58" t="str">
        <f>IF(ISNA(VLOOKUP($B40,List!$B$5:$K$64701,2,FALSE)),"",VLOOKUP($B40,List!$B$5:$K$64701,2,FALSE))</f>
        <v>Mantas Tarutis</v>
      </c>
      <c r="D40" s="59" t="str">
        <f>IF(ISNA(VLOOKUP($B40,List!$B$5:$K$64701,5,FALSE)),"",VLOOKUP($B40,List!$B$5:$K$64701,5,FALSE))</f>
        <v>Mėta ( Mėta )</v>
      </c>
      <c r="E40" s="17" t="s">
        <v>337</v>
      </c>
      <c r="F40" s="18"/>
      <c r="G40" s="70">
        <f aca="true" t="shared" si="9" ref="G40:G51">IF(OR(E40="diskv.",E40="ns"),100,5*E40)</f>
        <v>100</v>
      </c>
      <c r="H40" s="71">
        <f aca="true" t="shared" si="10" ref="H40:H51">IF(F40="-","-",(IF(F40&gt;I$4,"diskv.",IF(F40&gt;G$4,F40-G$4,0))))</f>
        <v>0</v>
      </c>
      <c r="I40" s="69">
        <f aca="true" t="shared" si="11" ref="I40:I51">IF(OR(E40="diskv.",E40="ns",H40="diskv."),100,G40+H40)</f>
        <v>100</v>
      </c>
      <c r="J40" s="109"/>
    </row>
    <row r="41" spans="1:10" s="10" customFormat="1" ht="16.5" customHeight="1">
      <c r="A41" s="51" t="s">
        <v>4</v>
      </c>
      <c r="B41" s="48">
        <v>34</v>
      </c>
      <c r="C41" s="58" t="str">
        <f>IF(ISNA(VLOOKUP($B41,List!$B$5:$K$64701,2,FALSE)),"",VLOOKUP($B41,List!$B$5:$K$64701,2,FALSE))</f>
        <v>Arnas Citavičius</v>
      </c>
      <c r="D41" s="59" t="str">
        <f>IF(ISNA(VLOOKUP($B41,List!$B$5:$K$64701,5,FALSE)),"",VLOOKUP($B41,List!$B$5:$K$64701,5,FALSE))</f>
        <v>Koris ( Koralas Tai Fokstrotas )</v>
      </c>
      <c r="E41" s="17" t="s">
        <v>337</v>
      </c>
      <c r="F41" s="18"/>
      <c r="G41" s="70">
        <f t="shared" si="9"/>
        <v>100</v>
      </c>
      <c r="H41" s="71">
        <f t="shared" si="10"/>
        <v>0</v>
      </c>
      <c r="I41" s="69">
        <f t="shared" si="11"/>
        <v>100</v>
      </c>
      <c r="J41" s="109"/>
    </row>
    <row r="42" spans="1:10" s="10" customFormat="1" ht="16.5" customHeight="1">
      <c r="A42" s="51" t="s">
        <v>4</v>
      </c>
      <c r="B42" s="111">
        <v>49</v>
      </c>
      <c r="C42" s="58" t="str">
        <f>IF(ISNA(VLOOKUP($B42,List!$B$5:$K$64701,2,FALSE)),"",VLOOKUP($B42,List!$B$5:$K$64701,2,FALSE))</f>
        <v>Jelena Stukane</v>
      </c>
      <c r="D42" s="59" t="str">
        <f>IF(ISNA(VLOOKUP($B42,List!$B$5:$K$64701,5,FALSE)),"",VLOOKUP($B42,List!$B$5:$K$64701,5,FALSE))</f>
        <v>Rash ( Marvitholl Discoverer )</v>
      </c>
      <c r="E42" s="17">
        <v>2</v>
      </c>
      <c r="F42" s="18">
        <v>45.35</v>
      </c>
      <c r="G42" s="70">
        <f t="shared" si="9"/>
        <v>10</v>
      </c>
      <c r="H42" s="71">
        <f t="shared" si="10"/>
        <v>0</v>
      </c>
      <c r="I42" s="69">
        <f t="shared" si="11"/>
        <v>10</v>
      </c>
      <c r="J42" s="109"/>
    </row>
    <row r="43" spans="1:10" s="10" customFormat="1" ht="16.5" customHeight="1">
      <c r="A43" s="51" t="s">
        <v>4</v>
      </c>
      <c r="B43" s="111">
        <v>50</v>
      </c>
      <c r="C43" s="58" t="str">
        <f>IF(ISNA(VLOOKUP($B43,List!$B$5:$K$64701,2,FALSE)),"",VLOOKUP($B43,List!$B$5:$K$64701,2,FALSE))</f>
        <v>Vitalija Krauliadiene</v>
      </c>
      <c r="D43" s="59" t="str">
        <f>IF(ISNA(VLOOKUP($B43,List!$B$5:$K$64701,5,FALSE)),"",VLOOKUP($B43,List!$B$5:$K$64701,5,FALSE))</f>
        <v>Aira</v>
      </c>
      <c r="E43" s="17">
        <v>0</v>
      </c>
      <c r="F43" s="18">
        <v>68.01</v>
      </c>
      <c r="G43" s="70">
        <f t="shared" si="9"/>
        <v>0</v>
      </c>
      <c r="H43" s="71">
        <f t="shared" si="10"/>
        <v>16.010000000000005</v>
      </c>
      <c r="I43" s="69">
        <f t="shared" si="11"/>
        <v>16.010000000000005</v>
      </c>
      <c r="J43" s="109"/>
    </row>
    <row r="44" spans="1:10" s="10" customFormat="1" ht="16.5" customHeight="1">
      <c r="A44" s="51" t="s">
        <v>4</v>
      </c>
      <c r="B44" s="111">
        <v>51</v>
      </c>
      <c r="C44" s="58" t="str">
        <f>IF(ISNA(VLOOKUP($B44,List!$B$5:$K$64701,2,FALSE)),"",VLOOKUP($B44,List!$B$5:$K$64701,2,FALSE))</f>
        <v>Ivaneta Anuskevic</v>
      </c>
      <c r="D44" s="59" t="str">
        <f>IF(ISNA(VLOOKUP($B44,List!$B$5:$K$64701,5,FALSE)),"",VLOOKUP($B44,List!$B$5:$K$64701,5,FALSE))</f>
        <v>Azur ( Bily Romance Auksine Zvaigzde )</v>
      </c>
      <c r="E44" s="17">
        <v>1</v>
      </c>
      <c r="F44" s="18">
        <v>42.02</v>
      </c>
      <c r="G44" s="70">
        <f t="shared" si="9"/>
        <v>5</v>
      </c>
      <c r="H44" s="71">
        <f t="shared" si="10"/>
        <v>0</v>
      </c>
      <c r="I44" s="69">
        <f t="shared" si="11"/>
        <v>5</v>
      </c>
      <c r="J44" s="109" t="s">
        <v>340</v>
      </c>
    </row>
    <row r="45" spans="1:10" s="10" customFormat="1" ht="16.5" customHeight="1">
      <c r="A45" s="51" t="s">
        <v>4</v>
      </c>
      <c r="B45" s="111">
        <v>52</v>
      </c>
      <c r="C45" s="58" t="str">
        <f>IF(ISNA(VLOOKUP($B45,List!$B$5:$K$64701,2,FALSE)),"",VLOOKUP($B45,List!$B$5:$K$64701,2,FALSE))</f>
        <v>Tomas Lizdenis</v>
      </c>
      <c r="D45" s="59" t="str">
        <f>IF(ISNA(VLOOKUP($B45,List!$B$5:$K$64701,5,FALSE)),"",VLOOKUP($B45,List!$B$5:$K$64701,5,FALSE))</f>
        <v>Marsas ( Ardas Žiedynas )</v>
      </c>
      <c r="E45" s="17">
        <v>4</v>
      </c>
      <c r="F45" s="18">
        <v>47.01</v>
      </c>
      <c r="G45" s="70">
        <f t="shared" si="9"/>
        <v>20</v>
      </c>
      <c r="H45" s="71">
        <f t="shared" si="10"/>
        <v>0</v>
      </c>
      <c r="I45" s="69">
        <f t="shared" si="11"/>
        <v>20</v>
      </c>
      <c r="J45" s="109"/>
    </row>
    <row r="46" spans="1:10" s="10" customFormat="1" ht="16.5" customHeight="1">
      <c r="A46" s="51" t="s">
        <v>4</v>
      </c>
      <c r="B46" s="111">
        <v>53</v>
      </c>
      <c r="C46" s="58" t="str">
        <f>IF(ISNA(VLOOKUP($B46,List!$B$5:$K$64701,2,FALSE)),"",VLOOKUP($B46,List!$B$5:$K$64701,2,FALSE))</f>
        <v>Žanna Ivanova</v>
      </c>
      <c r="D46" s="59" t="str">
        <f>IF(ISNA(VLOOKUP($B46,List!$B$5:$K$64701,5,FALSE)),"",VLOOKUP($B46,List!$B$5:$K$64701,5,FALSE))</f>
        <v>Karat</v>
      </c>
      <c r="E46" s="17" t="s">
        <v>337</v>
      </c>
      <c r="F46" s="18"/>
      <c r="G46" s="70">
        <f t="shared" si="9"/>
        <v>100</v>
      </c>
      <c r="H46" s="71">
        <f t="shared" si="10"/>
        <v>0</v>
      </c>
      <c r="I46" s="69">
        <f t="shared" si="11"/>
        <v>100</v>
      </c>
      <c r="J46" s="109"/>
    </row>
    <row r="47" spans="1:10" s="10" customFormat="1" ht="16.5" customHeight="1">
      <c r="A47" s="51" t="s">
        <v>4</v>
      </c>
      <c r="B47" s="48">
        <v>54</v>
      </c>
      <c r="C47" s="58" t="str">
        <f>IF(ISNA(VLOOKUP($B47,List!$B$5:$K$64701,2,FALSE)),"",VLOOKUP($B47,List!$B$5:$K$64701,2,FALSE))</f>
        <v>Radvilė Klimavičiūtė</v>
      </c>
      <c r="D47" s="59" t="str">
        <f>IF(ISNA(VLOOKUP($B47,List!$B$5:$K$64701,5,FALSE)),"",VLOOKUP($B47,List!$B$5:$K$64701,5,FALSE))</f>
        <v>Mažius</v>
      </c>
      <c r="E47" s="17">
        <v>1</v>
      </c>
      <c r="F47" s="18">
        <v>68.15</v>
      </c>
      <c r="G47" s="70">
        <f t="shared" si="9"/>
        <v>5</v>
      </c>
      <c r="H47" s="71">
        <f t="shared" si="10"/>
        <v>16.150000000000006</v>
      </c>
      <c r="I47" s="69">
        <f t="shared" si="11"/>
        <v>21.150000000000006</v>
      </c>
      <c r="J47" s="109"/>
    </row>
    <row r="48" spans="1:10" s="10" customFormat="1" ht="16.5" customHeight="1">
      <c r="A48" s="51" t="s">
        <v>4</v>
      </c>
      <c r="B48" s="111">
        <v>55</v>
      </c>
      <c r="C48" s="58" t="str">
        <f>IF(ISNA(VLOOKUP($B48,List!$B$5:$K$64701,2,FALSE)),"",VLOOKUP($B48,List!$B$5:$K$64701,2,FALSE))</f>
        <v>Dalia Udriene</v>
      </c>
      <c r="D48" s="59" t="str">
        <f>IF(ISNA(VLOOKUP($B48,List!$B$5:$K$64701,5,FALSE)),"",VLOOKUP($B48,List!$B$5:$K$64701,5,FALSE))</f>
        <v>Eni ( Enya Bestmudi )</v>
      </c>
      <c r="E48" s="17" t="s">
        <v>337</v>
      </c>
      <c r="F48" s="18"/>
      <c r="G48" s="70">
        <f t="shared" si="9"/>
        <v>100</v>
      </c>
      <c r="H48" s="71">
        <f t="shared" si="10"/>
        <v>0</v>
      </c>
      <c r="I48" s="69">
        <f t="shared" si="11"/>
        <v>100</v>
      </c>
      <c r="J48" s="109"/>
    </row>
    <row r="49" spans="1:10" s="10" customFormat="1" ht="16.5" customHeight="1">
      <c r="A49" s="51" t="s">
        <v>4</v>
      </c>
      <c r="B49" s="111">
        <v>80</v>
      </c>
      <c r="C49" s="58" t="str">
        <f>IF(ISNA(VLOOKUP($B49,List!$B$5:$K$64701,2,FALSE)),"",VLOOKUP($B49,List!$B$5:$K$64701,2,FALSE))</f>
        <v>Ieva Liesytė</v>
      </c>
      <c r="D49" s="59" t="str">
        <f>IF(ISNA(VLOOKUP($B49,List!$B$5:$K$64701,5,FALSE)),"",VLOOKUP($B49,List!$B$5:$K$64701,5,FALSE))</f>
        <v>Maja ( Flyland Esta Deprisa )</v>
      </c>
      <c r="E49" s="17">
        <v>1</v>
      </c>
      <c r="F49" s="18">
        <v>38.87</v>
      </c>
      <c r="G49" s="70">
        <f>IF(OR(E49="diskv.",E49="ns"),100,5*E49)</f>
        <v>5</v>
      </c>
      <c r="H49" s="71">
        <f t="shared" si="10"/>
        <v>0</v>
      </c>
      <c r="I49" s="69">
        <f>IF(OR(E49="diskv.",E49="ns",H49="diskv."),100,G49+H49)</f>
        <v>5</v>
      </c>
      <c r="J49" s="109" t="s">
        <v>338</v>
      </c>
    </row>
    <row r="50" spans="1:10" s="10" customFormat="1" ht="16.5" customHeight="1">
      <c r="A50" s="51" t="s">
        <v>4</v>
      </c>
      <c r="B50" s="111">
        <v>81</v>
      </c>
      <c r="C50" s="58" t="str">
        <f>IF(ISNA(VLOOKUP($B50,List!$B$5:$K$64701,2,FALSE)),"",VLOOKUP($B50,List!$B$5:$K$64701,2,FALSE))</f>
        <v>Andrejs Makarovs</v>
      </c>
      <c r="D50" s="59" t="str">
        <f>IF(ISNA(VLOOKUP($B50,List!$B$5:$K$64701,5,FALSE)),"",VLOOKUP($B50,List!$B$5:$K$64701,5,FALSE))</f>
        <v>Jolly ( Stasyline Jemma )</v>
      </c>
      <c r="E50" s="17" t="s">
        <v>337</v>
      </c>
      <c r="F50" s="18"/>
      <c r="G50" s="70">
        <f>IF(OR(E50="diskv.",E50="ns"),100,5*E50)</f>
        <v>100</v>
      </c>
      <c r="H50" s="71">
        <f t="shared" si="10"/>
        <v>0</v>
      </c>
      <c r="I50" s="69">
        <f>IF(OR(E50="diskv.",E50="ns",H50="diskv."),100,G50+H50)</f>
        <v>100</v>
      </c>
      <c r="J50" s="109"/>
    </row>
    <row r="51" spans="1:10" s="10" customFormat="1" ht="16.5" customHeight="1">
      <c r="A51" s="51" t="s">
        <v>4</v>
      </c>
      <c r="B51" s="111">
        <v>82</v>
      </c>
      <c r="C51" s="58" t="str">
        <f>IF(ISNA(VLOOKUP($B51,List!$B$5:$K$64701,2,FALSE)),"",VLOOKUP($B51,List!$B$5:$K$64701,2,FALSE))</f>
        <v>Rasa Guobiene</v>
      </c>
      <c r="D51" s="59" t="str">
        <f>IF(ISNA(VLOOKUP($B51,List!$B$5:$K$64701,5,FALSE)),"",VLOOKUP($B51,List!$B$5:$K$64701,5,FALSE))</f>
        <v>Rubis ( Rubinas )</v>
      </c>
      <c r="E51" s="17">
        <v>1</v>
      </c>
      <c r="F51" s="18">
        <v>41.58</v>
      </c>
      <c r="G51" s="70">
        <f t="shared" si="9"/>
        <v>5</v>
      </c>
      <c r="H51" s="71">
        <f t="shared" si="10"/>
        <v>0</v>
      </c>
      <c r="I51" s="69">
        <f t="shared" si="11"/>
        <v>5</v>
      </c>
      <c r="J51" s="109" t="s">
        <v>339</v>
      </c>
    </row>
    <row r="52" spans="1:10" s="10" customFormat="1" ht="14.25" customHeight="1">
      <c r="A52" s="146"/>
      <c r="B52" s="147"/>
      <c r="C52" s="150" t="s">
        <v>8</v>
      </c>
      <c r="D52" s="150"/>
      <c r="E52" s="150"/>
      <c r="F52" s="150"/>
      <c r="G52" s="150"/>
      <c r="H52" s="150"/>
      <c r="I52" s="150"/>
      <c r="J52" s="151"/>
    </row>
    <row r="53" spans="1:10" s="10" customFormat="1" ht="16.5" customHeight="1">
      <c r="A53" s="51" t="s">
        <v>5</v>
      </c>
      <c r="B53" s="111">
        <v>35</v>
      </c>
      <c r="C53" s="58" t="str">
        <f>IF(ISNA(VLOOKUP($B53,List!$B$5:$K$64701,2,FALSE)),"",VLOOKUP($B53,List!$B$5:$K$64701,2,FALSE))</f>
        <v>Raminta Zilinskaite</v>
      </c>
      <c r="D53" s="59" t="str">
        <f>IF(ISNA(VLOOKUP($B53,List!$B$5:$K$64701,5,FALSE)),"",VLOOKUP($B53,List!$B$5:$K$64701,5,FALSE))</f>
        <v>Kiri ( Shakira )</v>
      </c>
      <c r="E53" s="17">
        <v>3</v>
      </c>
      <c r="F53" s="18">
        <v>58.95</v>
      </c>
      <c r="G53" s="70">
        <f>IF(OR(E53="diskv.",E53="ns"),100,5*E53)</f>
        <v>15</v>
      </c>
      <c r="H53" s="71">
        <f>IF(F53="-","-",(IF(F53&gt;I$4,"diskv.",IF(F53&gt;G$4,F53-G$4,0))))</f>
        <v>6.950000000000003</v>
      </c>
      <c r="I53" s="69">
        <f>IF(OR(E53="diskv.",E53="ns",H53="diskv."),100,G53+H53)</f>
        <v>21.950000000000003</v>
      </c>
      <c r="J53" s="109"/>
    </row>
    <row r="54" spans="1:10" s="10" customFormat="1" ht="16.5" customHeight="1">
      <c r="A54" s="51" t="s">
        <v>5</v>
      </c>
      <c r="B54" s="111">
        <v>36</v>
      </c>
      <c r="C54" s="58" t="str">
        <f>IF(ISNA(VLOOKUP($B54,List!$B$5:$K$64701,2,FALSE)),"",VLOOKUP($B54,List!$B$5:$K$64701,2,FALSE))</f>
        <v>Liene Poriņa</v>
      </c>
      <c r="D54" s="59" t="str">
        <f>IF(ISNA(VLOOKUP($B54,List!$B$5:$K$64701,5,FALSE)),"",VLOOKUP($B54,List!$B$5:$K$64701,5,FALSE))</f>
        <v>Raiders ( Ell-Ell's Casual Observer )</v>
      </c>
      <c r="E54" s="17">
        <v>1</v>
      </c>
      <c r="F54" s="18">
        <v>55.33</v>
      </c>
      <c r="G54" s="70">
        <f>IF(OR(E54="diskv.",E54="ns"),100,5*E54)</f>
        <v>5</v>
      </c>
      <c r="H54" s="71">
        <f>IF(F54="-","-",(IF(F54&gt;I$4,"diskv.",IF(F54&gt;G$4,F54-G$4,0))))</f>
        <v>3.3299999999999983</v>
      </c>
      <c r="I54" s="69">
        <f>IF(OR(E54="diskv.",E54="ns",H54="diskv."),100,G54+H54)</f>
        <v>8.329999999999998</v>
      </c>
      <c r="J54" s="109"/>
    </row>
    <row r="55" spans="1:10" s="10" customFormat="1" ht="16.5" customHeight="1">
      <c r="A55" s="51" t="s">
        <v>5</v>
      </c>
      <c r="B55" s="111">
        <v>37</v>
      </c>
      <c r="C55" s="58" t="str">
        <f>IF(ISNA(VLOOKUP($B55,List!$B$5:$K$64701,2,FALSE)),"",VLOOKUP($B55,List!$B$5:$K$64701,2,FALSE))</f>
        <v>Natali Happonen</v>
      </c>
      <c r="D55" s="59" t="str">
        <f>IF(ISNA(VLOOKUP($B55,List!$B$5:$K$64701,5,FALSE)),"",VLOOKUP($B55,List!$B$5:$K$64701,5,FALSE))</f>
        <v>Endy ( Endy Admiko )</v>
      </c>
      <c r="E55" s="17" t="s">
        <v>337</v>
      </c>
      <c r="F55" s="18"/>
      <c r="G55" s="70">
        <f>IF(OR(E55="diskv.",E55="ns"),100,5*E55)</f>
        <v>100</v>
      </c>
      <c r="H55" s="71">
        <f>IF(F55="-","-",(IF(F55&gt;I$4,"diskv.",IF(F55&gt;G$4,F55-G$4,0))))</f>
        <v>0</v>
      </c>
      <c r="I55" s="69">
        <f>IF(OR(E55="diskv.",E55="ns",H55="diskv."),100,G55+H55)</f>
        <v>100</v>
      </c>
      <c r="J55" s="109"/>
    </row>
    <row r="56" spans="1:10" s="10" customFormat="1" ht="16.5" customHeight="1">
      <c r="A56" s="51" t="s">
        <v>5</v>
      </c>
      <c r="B56" s="111">
        <v>38</v>
      </c>
      <c r="C56" s="58" t="str">
        <f>IF(ISNA(VLOOKUP($B56,List!$B$5:$K$64701,2,FALSE)),"",VLOOKUP($B56,List!$B$5:$K$64701,2,FALSE))</f>
        <v>Diāna Aumeistere</v>
      </c>
      <c r="D56" s="59" t="str">
        <f>IF(ISNA(VLOOKUP($B56,List!$B$5:$K$64701,5,FALSE)),"",VLOOKUP($B56,List!$B$5:$K$64701,5,FALSE))</f>
        <v>Bluzs ( Blues Black Orchid )</v>
      </c>
      <c r="E56" s="17" t="s">
        <v>337</v>
      </c>
      <c r="F56" s="18"/>
      <c r="G56" s="70">
        <f>IF(OR(E56="diskv.",E56="ns"),100,5*E56)</f>
        <v>100</v>
      </c>
      <c r="H56" s="71">
        <f>IF(F56="-","-",(IF(F56&gt;I$4,"diskv.",IF(F56&gt;G$4,F56-G$4,0))))</f>
        <v>0</v>
      </c>
      <c r="I56" s="69">
        <f>IF(OR(E56="diskv.",E56="ns",H56="diskv."),100,G56+H56)</f>
        <v>100</v>
      </c>
      <c r="J56" s="109"/>
    </row>
    <row r="57" spans="1:10" s="10" customFormat="1" ht="16.5" customHeight="1">
      <c r="A57" s="51" t="s">
        <v>5</v>
      </c>
      <c r="B57" s="111">
        <v>39</v>
      </c>
      <c r="C57" s="58" t="str">
        <f>IF(ISNA(VLOOKUP($B57,List!$B$5:$K$64701,2,FALSE)),"",VLOOKUP($B57,List!$B$5:$K$64701,2,FALSE))</f>
        <v>Viktorija Sidaraitė</v>
      </c>
      <c r="D57" s="59" t="str">
        <f>IF(ISNA(VLOOKUP($B57,List!$B$5:$K$64701,5,FALSE)),"",VLOOKUP($B57,List!$B$5:$K$64701,5,FALSE))</f>
        <v>Žuža ( Ankara velniuko palikuonis )</v>
      </c>
      <c r="E57" s="17" t="s">
        <v>337</v>
      </c>
      <c r="F57" s="18"/>
      <c r="G57" s="70">
        <f aca="true" t="shared" si="12" ref="G57:G63">IF(OR(E57="diskv.",E57="ns"),100,5*E57)</f>
        <v>100</v>
      </c>
      <c r="H57" s="71">
        <f aca="true" t="shared" si="13" ref="H57:H63">IF(F57="-","-",(IF(F57&gt;I$4,"diskv.",IF(F57&gt;G$4,F57-G$4,0))))</f>
        <v>0</v>
      </c>
      <c r="I57" s="69">
        <f aca="true" t="shared" si="14" ref="I57:I63">IF(OR(E57="diskv.",E57="ns",H57="diskv."),100,G57+H57)</f>
        <v>100</v>
      </c>
      <c r="J57" s="109"/>
    </row>
    <row r="58" spans="1:10" s="10" customFormat="1" ht="16.5" customHeight="1">
      <c r="A58" s="51" t="s">
        <v>5</v>
      </c>
      <c r="B58" s="111">
        <v>41</v>
      </c>
      <c r="C58" s="58" t="str">
        <f>IF(ISNA(VLOOKUP($B58,List!$B$5:$K$64701,2,FALSE)),"",VLOOKUP($B58,List!$B$5:$K$64701,2,FALSE))</f>
        <v>Jeļena Šķepaste</v>
      </c>
      <c r="D58" s="59" t="str">
        <f>IF(ISNA(VLOOKUP($B58,List!$B$5:$K$64701,5,FALSE)),"",VLOOKUP($B58,List!$B$5:$K$64701,5,FALSE))</f>
        <v>Winnie ( Hobby Maryden Go Ento Smoorf )</v>
      </c>
      <c r="E58" s="17">
        <v>1</v>
      </c>
      <c r="F58" s="18">
        <v>72.63</v>
      </c>
      <c r="G58" s="70">
        <f t="shared" si="12"/>
        <v>5</v>
      </c>
      <c r="H58" s="71">
        <f t="shared" si="13"/>
        <v>20.629999999999995</v>
      </c>
      <c r="I58" s="69">
        <f t="shared" si="14"/>
        <v>25.629999999999995</v>
      </c>
      <c r="J58" s="109"/>
    </row>
    <row r="59" spans="1:10" s="10" customFormat="1" ht="16.5" customHeight="1">
      <c r="A59" s="51" t="s">
        <v>5</v>
      </c>
      <c r="B59" s="111">
        <v>42</v>
      </c>
      <c r="C59" s="58" t="str">
        <f>IF(ISNA(VLOOKUP($B59,List!$B$5:$K$64701,2,FALSE)),"",VLOOKUP($B59,List!$B$5:$K$64701,2,FALSE))</f>
        <v>Daiva Vadišiūtė</v>
      </c>
      <c r="D59" s="59" t="str">
        <f>IF(ISNA(VLOOKUP($B59,List!$B$5:$K$64701,5,FALSE)),"",VLOOKUP($B59,List!$B$5:$K$64701,5,FALSE))</f>
        <v>Džekis ( Obama )</v>
      </c>
      <c r="E59" s="17" t="s">
        <v>337</v>
      </c>
      <c r="F59" s="18"/>
      <c r="G59" s="70">
        <f t="shared" si="12"/>
        <v>100</v>
      </c>
      <c r="H59" s="71">
        <f t="shared" si="13"/>
        <v>0</v>
      </c>
      <c r="I59" s="69">
        <f t="shared" si="14"/>
        <v>100</v>
      </c>
      <c r="J59" s="109"/>
    </row>
    <row r="60" spans="1:10" s="10" customFormat="1" ht="16.5" customHeight="1">
      <c r="A60" s="51" t="s">
        <v>5</v>
      </c>
      <c r="B60" s="111">
        <v>57</v>
      </c>
      <c r="C60" s="58" t="str">
        <f>IF(ISNA(VLOOKUP($B60,List!$B$5:$K$64701,2,FALSE)),"",VLOOKUP($B60,List!$B$5:$K$64701,2,FALSE))</f>
        <v>Diāna Aumeistere</v>
      </c>
      <c r="D60" s="59" t="str">
        <f>IF(ISNA(VLOOKUP($B60,List!$B$5:$K$64701,5,FALSE)),"",VLOOKUP($B60,List!$B$5:$K$64701,5,FALSE))</f>
        <v>Broderiks ( Arsen Tvist Baiker )</v>
      </c>
      <c r="E60" s="17">
        <v>1</v>
      </c>
      <c r="F60" s="18">
        <v>69.58</v>
      </c>
      <c r="G60" s="70">
        <f t="shared" si="12"/>
        <v>5</v>
      </c>
      <c r="H60" s="71">
        <f t="shared" si="13"/>
        <v>17.58</v>
      </c>
      <c r="I60" s="69">
        <f t="shared" si="14"/>
        <v>22.58</v>
      </c>
      <c r="J60" s="109"/>
    </row>
    <row r="61" spans="1:10" s="10" customFormat="1" ht="16.5" customHeight="1">
      <c r="A61" s="51" t="s">
        <v>5</v>
      </c>
      <c r="B61" s="111">
        <v>58</v>
      </c>
      <c r="C61" s="58" t="str">
        <f>IF(ISNA(VLOOKUP($B61,List!$B$5:$K$64701,2,FALSE)),"",VLOOKUP($B61,List!$B$5:$K$64701,2,FALSE))</f>
        <v>Rasa Guobiene</v>
      </c>
      <c r="D61" s="59" t="str">
        <f>IF(ISNA(VLOOKUP($B61,List!$B$5:$K$64701,5,FALSE)),"",VLOOKUP($B61,List!$B$5:$K$64701,5,FALSE))</f>
        <v>Čika ( Vitnė )</v>
      </c>
      <c r="E61" s="17">
        <v>1</v>
      </c>
      <c r="F61" s="18">
        <v>42.26</v>
      </c>
      <c r="G61" s="70">
        <f t="shared" si="12"/>
        <v>5</v>
      </c>
      <c r="H61" s="71">
        <f t="shared" si="13"/>
        <v>0</v>
      </c>
      <c r="I61" s="69">
        <f t="shared" si="14"/>
        <v>5</v>
      </c>
      <c r="J61" s="109"/>
    </row>
    <row r="62" spans="1:10" s="10" customFormat="1" ht="16.5" customHeight="1">
      <c r="A62" s="51" t="s">
        <v>5</v>
      </c>
      <c r="B62" s="111">
        <v>60</v>
      </c>
      <c r="C62" s="58" t="str">
        <f>IF(ISNA(VLOOKUP($B62,List!$B$5:$K$64701,2,FALSE)),"",VLOOKUP($B62,List!$B$5:$K$64701,2,FALSE))</f>
        <v>Jurgita Žukauskienė</v>
      </c>
      <c r="D62" s="59" t="str">
        <f>IF(ISNA(VLOOKUP($B62,List!$B$5:$K$64701,5,FALSE)),"",VLOOKUP($B62,List!$B$5:$K$64701,5,FALSE))</f>
        <v>Topas ( Topas Aukso Uoga )</v>
      </c>
      <c r="E62" s="17">
        <v>0</v>
      </c>
      <c r="F62" s="18">
        <v>54.4</v>
      </c>
      <c r="G62" s="70">
        <f t="shared" si="12"/>
        <v>0</v>
      </c>
      <c r="H62" s="71">
        <f t="shared" si="13"/>
        <v>2.3999999999999986</v>
      </c>
      <c r="I62" s="69">
        <f t="shared" si="14"/>
        <v>2.3999999999999986</v>
      </c>
      <c r="J62" s="109"/>
    </row>
    <row r="63" spans="1:10" s="10" customFormat="1" ht="16.5" customHeight="1">
      <c r="A63" s="51" t="s">
        <v>5</v>
      </c>
      <c r="B63" s="111">
        <v>61</v>
      </c>
      <c r="C63" s="58" t="str">
        <f>IF(ISNA(VLOOKUP($B63,List!$B$5:$K$64701,2,FALSE)),"",VLOOKUP($B63,List!$B$5:$K$64701,2,FALSE))</f>
        <v>Gunita Romanovska</v>
      </c>
      <c r="D63" s="59" t="str">
        <f>IF(ISNA(VLOOKUP($B63,List!$B$5:$K$64701,5,FALSE)),"",VLOOKUP($B63,List!$B$5:$K$64701,5,FALSE))</f>
        <v>EiJey ( Snow Danwest Eternity Joy )</v>
      </c>
      <c r="E63" s="17">
        <v>0</v>
      </c>
      <c r="F63" s="18">
        <v>56.76</v>
      </c>
      <c r="G63" s="70">
        <f t="shared" si="12"/>
        <v>0</v>
      </c>
      <c r="H63" s="71">
        <f t="shared" si="13"/>
        <v>4.759999999999998</v>
      </c>
      <c r="I63" s="69">
        <f t="shared" si="14"/>
        <v>4.759999999999998</v>
      </c>
      <c r="J63" s="109"/>
    </row>
    <row r="64" spans="1:10" s="10" customFormat="1" ht="16.5" customHeight="1">
      <c r="A64" s="51" t="s">
        <v>5</v>
      </c>
      <c r="B64" s="111">
        <v>62</v>
      </c>
      <c r="C64" s="58" t="str">
        <f>IF(ISNA(VLOOKUP($B64,List!$B$5:$K$64701,2,FALSE)),"",VLOOKUP($B64,List!$B$5:$K$64701,2,FALSE))</f>
        <v>Vasarė Žukauskaitė</v>
      </c>
      <c r="D64" s="59" t="str">
        <f>IF(ISNA(VLOOKUP($B64,List!$B$5:$K$64701,5,FALSE)),"",VLOOKUP($B64,List!$B$5:$K$64701,5,FALSE))</f>
        <v>Kapri ( Kapri-czuk Hodowla Myślinów )</v>
      </c>
      <c r="E64" s="17">
        <v>3</v>
      </c>
      <c r="F64" s="18">
        <v>46.38</v>
      </c>
      <c r="G64" s="70">
        <f>IF(OR(E64="diskv.",E64="ns"),100,5*E64)</f>
        <v>15</v>
      </c>
      <c r="H64" s="71">
        <f>IF(F64="-","-",(IF(F64&gt;I$4,"diskv.",IF(F64&gt;G$4,F64-G$4,0))))</f>
        <v>0</v>
      </c>
      <c r="I64" s="69">
        <f>IF(OR(E64="diskv.",E64="ns",H64="diskv."),100,G64+H64)</f>
        <v>15</v>
      </c>
      <c r="J64" s="109"/>
    </row>
    <row r="65" spans="1:10" s="10" customFormat="1" ht="16.5" customHeight="1">
      <c r="A65" s="51" t="s">
        <v>5</v>
      </c>
      <c r="B65" s="111">
        <v>84</v>
      </c>
      <c r="C65" s="58" t="str">
        <f>IF(ISNA(VLOOKUP($B65,List!$B$5:$K$64701,2,FALSE)),"",VLOOKUP($B65,List!$B$5:$K$64701,2,FALSE))</f>
        <v>Raminta Zilinskaite</v>
      </c>
      <c r="D65" s="59" t="str">
        <f>IF(ISNA(VLOOKUP($B65,List!$B$5:$K$64701,5,FALSE)),"",VLOOKUP($B65,List!$B$5:$K$64701,5,FALSE))</f>
        <v>Zara ( Zara )</v>
      </c>
      <c r="E65" s="17">
        <v>0</v>
      </c>
      <c r="F65" s="18">
        <v>47.81</v>
      </c>
      <c r="G65" s="70">
        <f aca="true" t="shared" si="15" ref="G65:G70">IF(OR(E65="diskv.",E65="ns"),100,5*E65)</f>
        <v>0</v>
      </c>
      <c r="H65" s="71">
        <f aca="true" t="shared" si="16" ref="H65:H70">IF(F65="-","-",(IF(F65&gt;I$4,"diskv.",IF(F65&gt;G$4,F65-G$4,0))))</f>
        <v>0</v>
      </c>
      <c r="I65" s="69">
        <f aca="true" t="shared" si="17" ref="I65:I70">IF(OR(E65="diskv.",E65="ns",H65="diskv."),100,G65+H65)</f>
        <v>0</v>
      </c>
      <c r="J65" s="109" t="s">
        <v>340</v>
      </c>
    </row>
    <row r="66" spans="1:10" s="10" customFormat="1" ht="16.5" customHeight="1">
      <c r="A66" s="51" t="s">
        <v>5</v>
      </c>
      <c r="B66" s="111">
        <v>85</v>
      </c>
      <c r="C66" s="58" t="str">
        <f>IF(ISNA(VLOOKUP($B66,List!$B$5:$K$64701,2,FALSE)),"",VLOOKUP($B66,List!$B$5:$K$64701,2,FALSE))</f>
        <v>Gabriele Pilitauskiene</v>
      </c>
      <c r="D66" s="59" t="str">
        <f>IF(ISNA(VLOOKUP($B66,List!$B$5:$K$64701,5,FALSE)),"",VLOOKUP($B66,List!$B$5:$K$64701,5,FALSE))</f>
        <v>Ekstra ( UNIJA Extreme )</v>
      </c>
      <c r="E66" s="17">
        <v>1</v>
      </c>
      <c r="F66" s="18">
        <v>42.15</v>
      </c>
      <c r="G66" s="70">
        <f t="shared" si="15"/>
        <v>5</v>
      </c>
      <c r="H66" s="71">
        <f t="shared" si="16"/>
        <v>0</v>
      </c>
      <c r="I66" s="69">
        <f t="shared" si="17"/>
        <v>5</v>
      </c>
      <c r="J66" s="109"/>
    </row>
    <row r="67" spans="1:10" s="10" customFormat="1" ht="16.5" customHeight="1">
      <c r="A67" s="51" t="s">
        <v>5</v>
      </c>
      <c r="B67" s="111">
        <v>86</v>
      </c>
      <c r="C67" s="58" t="str">
        <f>IF(ISNA(VLOOKUP($B67,List!$B$5:$K$64701,2,FALSE)),"",VLOOKUP($B67,List!$B$5:$K$64701,2,FALSE))</f>
        <v>Lidija Belajeva</v>
      </c>
      <c r="D67" s="59" t="str">
        <f>IF(ISNA(VLOOKUP($B67,List!$B$5:$K$64701,5,FALSE)),"",VLOOKUP($B67,List!$B$5:$K$64701,5,FALSE))</f>
        <v>Smilla ( Marvitholl Passionata )</v>
      </c>
      <c r="E67" s="17">
        <v>0</v>
      </c>
      <c r="F67" s="18">
        <v>39.25</v>
      </c>
      <c r="G67" s="70">
        <f t="shared" si="15"/>
        <v>0</v>
      </c>
      <c r="H67" s="71">
        <f t="shared" si="16"/>
        <v>0</v>
      </c>
      <c r="I67" s="69">
        <f t="shared" si="17"/>
        <v>0</v>
      </c>
      <c r="J67" s="109" t="s">
        <v>339</v>
      </c>
    </row>
    <row r="68" spans="1:10" s="10" customFormat="1" ht="16.5" customHeight="1">
      <c r="A68" s="51" t="s">
        <v>5</v>
      </c>
      <c r="B68" s="111">
        <v>87</v>
      </c>
      <c r="C68" s="58" t="str">
        <f>IF(ISNA(VLOOKUP($B68,List!$B$5:$K$64701,2,FALSE)),"",VLOOKUP($B68,List!$B$5:$K$64701,2,FALSE))</f>
        <v>Liivika Pärg</v>
      </c>
      <c r="D68" s="59" t="str">
        <f>IF(ISNA(VLOOKUP($B68,List!$B$5:$K$64701,5,FALSE)),"",VLOOKUP($B68,List!$B$5:$K$64701,5,FALSE))</f>
        <v>Mirka ( Fire Rock Dandelion )</v>
      </c>
      <c r="E68" s="17">
        <v>1</v>
      </c>
      <c r="F68" s="18">
        <v>38.04</v>
      </c>
      <c r="G68" s="70">
        <f t="shared" si="15"/>
        <v>5</v>
      </c>
      <c r="H68" s="71">
        <f t="shared" si="16"/>
        <v>0</v>
      </c>
      <c r="I68" s="69">
        <f t="shared" si="17"/>
        <v>5</v>
      </c>
      <c r="J68" s="109"/>
    </row>
    <row r="69" spans="1:10" s="10" customFormat="1" ht="16.5" customHeight="1">
      <c r="A69" s="51" t="s">
        <v>5</v>
      </c>
      <c r="B69" s="111">
        <v>88</v>
      </c>
      <c r="C69" s="58" t="str">
        <f>IF(ISNA(VLOOKUP($B69,List!$B$5:$K$64701,2,FALSE)),"",VLOOKUP($B69,List!$B$5:$K$64701,2,FALSE))</f>
        <v>Solvita Slišāne</v>
      </c>
      <c r="D69" s="59" t="str">
        <f>IF(ISNA(VLOOKUP($B69,List!$B$5:$K$64701,5,FALSE)),"",VLOOKUP($B69,List!$B$5:$K$64701,5,FALSE))</f>
        <v>Tika ( Tika )</v>
      </c>
      <c r="E69" s="17" t="s">
        <v>337</v>
      </c>
      <c r="F69" s="18"/>
      <c r="G69" s="70">
        <f t="shared" si="15"/>
        <v>100</v>
      </c>
      <c r="H69" s="71">
        <f t="shared" si="16"/>
        <v>0</v>
      </c>
      <c r="I69" s="69">
        <f t="shared" si="17"/>
        <v>100</v>
      </c>
      <c r="J69" s="109"/>
    </row>
    <row r="70" spans="1:10" s="10" customFormat="1" ht="16.5" customHeight="1">
      <c r="A70" s="51" t="s">
        <v>5</v>
      </c>
      <c r="B70" s="111">
        <v>89</v>
      </c>
      <c r="C70" s="58" t="str">
        <f>IF(ISNA(VLOOKUP($B70,List!$B$5:$K$64701,2,FALSE)),"",VLOOKUP($B70,List!$B$5:$K$64701,2,FALSE))</f>
        <v>Laima Statutaite</v>
      </c>
      <c r="D70" s="59" t="str">
        <f>IF(ISNA(VLOOKUP($B70,List!$B$5:$K$64701,5,FALSE)),"",VLOOKUP($B70,List!$B$5:$K$64701,5,FALSE))</f>
        <v>Meta ( Flipsi Tai Fokstrotas )</v>
      </c>
      <c r="E70" s="17">
        <v>1</v>
      </c>
      <c r="F70" s="18">
        <v>39.47</v>
      </c>
      <c r="G70" s="70">
        <f t="shared" si="15"/>
        <v>5</v>
      </c>
      <c r="H70" s="71">
        <f t="shared" si="16"/>
        <v>0</v>
      </c>
      <c r="I70" s="69">
        <f t="shared" si="17"/>
        <v>5</v>
      </c>
      <c r="J70" s="109"/>
    </row>
    <row r="71" spans="1:10" s="10" customFormat="1" ht="16.5" customHeight="1">
      <c r="A71" s="51" t="s">
        <v>5</v>
      </c>
      <c r="B71" s="111">
        <v>90</v>
      </c>
      <c r="C71" s="58" t="str">
        <f>IF(ISNA(VLOOKUP($B71,List!$B$5:$K$64701,2,FALSE)),"",VLOOKUP($B71,List!$B$5:$K$64701,2,FALSE))</f>
        <v>Svetlana Kreslina</v>
      </c>
      <c r="D71" s="59" t="str">
        <f>IF(ISNA(VLOOKUP($B71,List!$B$5:$K$64701,5,FALSE)),"",VLOOKUP($B71,List!$B$5:$K$64701,5,FALSE))</f>
        <v>Ru ( Flyland Flying Dream )</v>
      </c>
      <c r="E71" s="17">
        <v>0</v>
      </c>
      <c r="F71" s="18">
        <v>37.67</v>
      </c>
      <c r="G71" s="70">
        <f>IF(OR(E71="diskv.",E71="ns"),100,5*E71)</f>
        <v>0</v>
      </c>
      <c r="H71" s="71">
        <f>IF(F71="-","-",(IF(F71&gt;I$4,"diskv.",IF(F71&gt;G$4,F71-G$4,0))))</f>
        <v>0</v>
      </c>
      <c r="I71" s="69">
        <f>IF(OR(E71="diskv.",E71="ns",H71="diskv."),100,G71+H71)</f>
        <v>0</v>
      </c>
      <c r="J71" s="109" t="s">
        <v>338</v>
      </c>
    </row>
    <row r="72" spans="1:10" s="10" customFormat="1" ht="16.5" customHeight="1">
      <c r="A72" s="51" t="s">
        <v>5</v>
      </c>
      <c r="B72" s="111">
        <v>91</v>
      </c>
      <c r="C72" s="58" t="str">
        <f>IF(ISNA(VLOOKUP($B72,List!$B$5:$K$64701,2,FALSE)),"",VLOOKUP($B72,List!$B$5:$K$64701,2,FALSE))</f>
        <v>Dovilė Blažinauskaitė</v>
      </c>
      <c r="D72" s="59" t="str">
        <f>IF(ISNA(VLOOKUP($B72,List!$B$5:$K$64701,5,FALSE)),"",VLOOKUP($B72,List!$B$5:$K$64701,5,FALSE))</f>
        <v>Dina</v>
      </c>
      <c r="E72" s="17">
        <v>1</v>
      </c>
      <c r="F72" s="18">
        <v>48.67</v>
      </c>
      <c r="G72" s="70">
        <f>IF(OR(E72="diskv.",E72="ns"),100,5*E72)</f>
        <v>5</v>
      </c>
      <c r="H72" s="71">
        <f>IF(F72="-","-",(IF(F72&gt;I$4,"diskv.",IF(F72&gt;G$4,F72-G$4,0))))</f>
        <v>0</v>
      </c>
      <c r="I72" s="69">
        <f>IF(OR(E72="diskv.",E72="ns",H72="diskv."),100,G72+H72)</f>
        <v>5</v>
      </c>
      <c r="J72" s="109"/>
    </row>
    <row r="73" spans="1:10" s="10" customFormat="1" ht="16.5" customHeight="1">
      <c r="A73" s="51" t="s">
        <v>5</v>
      </c>
      <c r="B73" s="111">
        <v>92</v>
      </c>
      <c r="C73" s="58" t="str">
        <f>IF(ISNA(VLOOKUP($B73,List!$B$5:$K$64701,2,FALSE)),"",VLOOKUP($B73,List!$B$5:$K$64701,2,FALSE))</f>
        <v>Vilija Snorkienė</v>
      </c>
      <c r="D73" s="59" t="str">
        <f>IF(ISNA(VLOOKUP($B73,List!$B$5:$K$64701,5,FALSE)),"",VLOOKUP($B73,List!$B$5:$K$64701,5,FALSE))</f>
        <v>Fai ( Ice and Fire )</v>
      </c>
      <c r="E73" s="17" t="s">
        <v>337</v>
      </c>
      <c r="F73" s="18"/>
      <c r="G73" s="70">
        <f>IF(OR(E73="diskv.",E73="ns"),100,5*E73)</f>
        <v>100</v>
      </c>
      <c r="H73" s="71">
        <f>IF(F73="-","-",(IF(F73&gt;I$4,"diskv.",IF(F73&gt;G$4,F73-G$4,0))))</f>
        <v>0</v>
      </c>
      <c r="I73" s="69">
        <f>IF(OR(E73="diskv.",E73="ns",H73="diskv."),100,G73+H73)</f>
        <v>100</v>
      </c>
      <c r="J73" s="109"/>
    </row>
    <row r="74" spans="1:10" s="10" customFormat="1" ht="16.5" customHeight="1">
      <c r="A74" s="39" t="s">
        <v>5</v>
      </c>
      <c r="B74" s="112">
        <v>93</v>
      </c>
      <c r="C74" s="60" t="str">
        <f>IF(ISNA(VLOOKUP($B74,List!$B$5:$K$64701,2,FALSE)),"",VLOOKUP($B74,List!$B$5:$K$64701,2,FALSE))</f>
        <v>Jūratė Miliūnaitė</v>
      </c>
      <c r="D74" s="61" t="str">
        <f>IF(ISNA(VLOOKUP($B74,List!$B$5:$K$64701,5,FALSE)),"",VLOOKUP($B74,List!$B$5:$K$64701,5,FALSE))</f>
        <v>Sabi ( Wasabi-Auksine svaja z Romanova chovu )</v>
      </c>
      <c r="E74" s="83" t="s">
        <v>337</v>
      </c>
      <c r="F74" s="84"/>
      <c r="G74" s="127">
        <f>IF(OR(E74="diskv.",E74="ns"),100,5*E74)</f>
        <v>100</v>
      </c>
      <c r="H74" s="128">
        <f>IF(F74="-","-",(IF(F74&gt;I$4,"diskv.",IF(F74&gt;G$4,F74-G$4,0))))</f>
        <v>0</v>
      </c>
      <c r="I74" s="129">
        <f>IF(OR(E74="diskv.",E74="ns",H74="diskv."),100,G74+H74)</f>
        <v>100</v>
      </c>
      <c r="J74" s="110"/>
    </row>
    <row r="76" spans="3:4" ht="12.75">
      <c r="C76" s="2" t="s">
        <v>332</v>
      </c>
      <c r="D76" s="2" t="s">
        <v>333</v>
      </c>
    </row>
  </sheetData>
  <sheetProtection sheet="1" objects="1" scenarios="1" autoFilter="0"/>
  <autoFilter ref="A5:J74"/>
  <mergeCells count="8">
    <mergeCell ref="C1:D1"/>
    <mergeCell ref="A52:B52"/>
    <mergeCell ref="C52:J52"/>
    <mergeCell ref="C6:J6"/>
    <mergeCell ref="C4:D4"/>
    <mergeCell ref="A6:B6"/>
    <mergeCell ref="A38:B38"/>
    <mergeCell ref="C38:J38"/>
  </mergeCells>
  <conditionalFormatting sqref="I39:I51 I7:I37 I53:I74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35433070866141736" right="0.15748031496062992" top="0.5905511811023623" bottom="0.5905511811023623" header="0.5118110236220472" footer="0.5118110236220472"/>
  <pageSetup fitToHeight="1" fitToWidth="1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5.42187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8515625" style="3" customWidth="1"/>
    <col min="6" max="6" width="8.8515625" style="3" customWidth="1"/>
    <col min="7" max="7" width="7.8515625" style="3" customWidth="1"/>
    <col min="8" max="8" width="8.7109375" style="3" customWidth="1"/>
    <col min="9" max="9" width="7.7109375" style="3" customWidth="1"/>
    <col min="10" max="10" width="6.574218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57421875" style="3" customWidth="1"/>
    <col min="18" max="18" width="9.7109375" style="2" customWidth="1"/>
    <col min="19" max="19" width="6.57421875" style="2" customWidth="1"/>
    <col min="20" max="16384" width="9.140625" style="2" customWidth="1"/>
  </cols>
  <sheetData>
    <row r="1" spans="3:17" ht="24.75">
      <c r="C1" s="4" t="s">
        <v>2</v>
      </c>
      <c r="D1" s="114" t="s">
        <v>314</v>
      </c>
      <c r="E1" s="5"/>
      <c r="K1" s="6"/>
      <c r="L1" s="6"/>
      <c r="M1" s="6"/>
      <c r="O1" s="115" t="str">
        <f>List!G1</f>
        <v>Judge: Anders Virtanen (Finland)</v>
      </c>
      <c r="P1" s="8"/>
      <c r="Q1" s="8"/>
    </row>
    <row r="2" spans="2:16" ht="13.5" customHeight="1">
      <c r="B2" s="8"/>
      <c r="C2" s="11" t="s">
        <v>9</v>
      </c>
      <c r="D2" s="7"/>
      <c r="E2" s="12" t="s">
        <v>317</v>
      </c>
      <c r="F2" s="13"/>
      <c r="G2" s="14"/>
      <c r="H2" s="14"/>
      <c r="I2" s="14"/>
      <c r="K2" s="54" t="s">
        <v>318</v>
      </c>
      <c r="L2" s="55"/>
      <c r="M2" s="40"/>
      <c r="N2" s="40"/>
      <c r="O2" s="40"/>
      <c r="P2" s="2"/>
    </row>
    <row r="3" spans="1:17" s="7" customFormat="1" ht="13.5" customHeight="1">
      <c r="A3" s="8"/>
      <c r="B3" s="8"/>
      <c r="C3" s="11"/>
      <c r="E3" s="62" t="s">
        <v>41</v>
      </c>
      <c r="F3" s="75">
        <v>105</v>
      </c>
      <c r="G3" s="63" t="s">
        <v>42</v>
      </c>
      <c r="H3" s="76">
        <v>3</v>
      </c>
      <c r="I3" s="64" t="s">
        <v>6</v>
      </c>
      <c r="J3" s="9"/>
      <c r="K3" s="62" t="s">
        <v>41</v>
      </c>
      <c r="L3" s="75">
        <v>100</v>
      </c>
      <c r="M3" s="63" t="s">
        <v>42</v>
      </c>
      <c r="N3" s="76">
        <v>3.3</v>
      </c>
      <c r="O3" s="64" t="s">
        <v>6</v>
      </c>
      <c r="Q3" s="9"/>
    </row>
    <row r="4" spans="1:19" s="7" customFormat="1" ht="14.25" customHeight="1">
      <c r="A4" s="8"/>
      <c r="B4" s="52"/>
      <c r="C4" s="145"/>
      <c r="D4" s="145"/>
      <c r="E4" s="65"/>
      <c r="F4" s="66" t="s">
        <v>43</v>
      </c>
      <c r="G4" s="67">
        <v>35</v>
      </c>
      <c r="H4" s="66" t="s">
        <v>44</v>
      </c>
      <c r="I4" s="68">
        <v>70</v>
      </c>
      <c r="J4" s="53"/>
      <c r="K4" s="65"/>
      <c r="L4" s="66" t="s">
        <v>43</v>
      </c>
      <c r="M4" s="67">
        <v>43</v>
      </c>
      <c r="N4" s="66" t="s">
        <v>44</v>
      </c>
      <c r="O4" s="68">
        <v>60</v>
      </c>
      <c r="Q4" s="142" t="s">
        <v>65</v>
      </c>
      <c r="R4" s="143"/>
      <c r="S4" s="144"/>
    </row>
    <row r="5" spans="1:19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  <c r="K5" s="80" t="s">
        <v>48</v>
      </c>
      <c r="L5" s="81" t="s">
        <v>49</v>
      </c>
      <c r="M5" s="82" t="s">
        <v>50</v>
      </c>
      <c r="N5" s="82" t="s">
        <v>52</v>
      </c>
      <c r="O5" s="82" t="s">
        <v>53</v>
      </c>
      <c r="P5" s="80" t="s">
        <v>51</v>
      </c>
      <c r="Q5" s="81" t="s">
        <v>54</v>
      </c>
      <c r="R5" s="82" t="s">
        <v>53</v>
      </c>
      <c r="S5" s="80" t="s">
        <v>51</v>
      </c>
    </row>
    <row r="6" spans="1:19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1:19" s="10" customFormat="1" ht="19.5" customHeight="1">
      <c r="A7" s="51" t="s">
        <v>3</v>
      </c>
      <c r="B7" s="48">
        <v>2</v>
      </c>
      <c r="C7" s="56" t="str">
        <f>IF(ISNA(VLOOKUP($B7,List!$B$5:$K$64701,2,FALSE)),"",VLOOKUP($B7,List!$B$5:$K$64701,2,FALSE))</f>
        <v>Rūta Žaldokaitė</v>
      </c>
      <c r="D7" s="57" t="str">
        <f>IF(ISNA(VLOOKUP($B7,List!$B$5:$K$64701,5,FALSE)),"",VLOOKUP($B7,List!$B$5:$K$64701,5,FALSE))</f>
        <v>Capri ( Baby of Capri )</v>
      </c>
      <c r="E7" s="17" t="s">
        <v>337</v>
      </c>
      <c r="F7" s="18"/>
      <c r="G7" s="70">
        <f>IF(OR(E7="diskv.",E7="ns"),100,5*E7)</f>
        <v>100</v>
      </c>
      <c r="H7" s="71">
        <f>IF(F7="-","-",(IF(F7&gt;I$4,"diskv.",IF(F7&gt;G$4,F7-G$4,0))))</f>
        <v>0</v>
      </c>
      <c r="I7" s="69">
        <f>IF(OR(E7="diskv.",E7="ns",H7="diskv."),100,G7+H7)</f>
        <v>100</v>
      </c>
      <c r="J7" s="19"/>
      <c r="K7" s="17" t="s">
        <v>337</v>
      </c>
      <c r="L7" s="18"/>
      <c r="M7" s="70">
        <f>IF(OR(K7="diskv.",K7="ns"),100,5*K7)</f>
        <v>100</v>
      </c>
      <c r="N7" s="71">
        <f>IF(L7="-","-",(IF(L7&gt;O$4,"diskv.",IF(L7&gt;M$4,L7-M$4,0))))</f>
        <v>0</v>
      </c>
      <c r="O7" s="69">
        <f>IF(OR(K7="diskv.",K7="ns",N7="diskv."),100,M7+N7)</f>
        <v>100</v>
      </c>
      <c r="P7" s="44"/>
      <c r="Q7" s="94">
        <f aca="true" t="shared" si="0" ref="Q7:Q16">F7+L7</f>
        <v>0</v>
      </c>
      <c r="R7" s="90">
        <f aca="true" t="shared" si="1" ref="R7:R16">I7+O7</f>
        <v>200</v>
      </c>
      <c r="S7" s="87"/>
    </row>
    <row r="8" spans="1:19" s="10" customFormat="1" ht="19.5" customHeight="1">
      <c r="A8" s="51" t="s">
        <v>3</v>
      </c>
      <c r="B8" s="111">
        <v>3</v>
      </c>
      <c r="C8" s="58" t="str">
        <f>IF(ISNA(VLOOKUP($B8,List!$B$5:$K$64701,2,FALSE)),"",VLOOKUP($B8,List!$B$5:$K$64701,2,FALSE))</f>
        <v>Vytautas Guobys</v>
      </c>
      <c r="D8" s="59" t="str">
        <f>IF(ISNA(VLOOKUP($B8,List!$B$5:$K$64701,5,FALSE)),"",VLOOKUP($B8,List!$B$5:$K$64701,5,FALSE))</f>
        <v>Uno ( Uno Alfa Fortuna )</v>
      </c>
      <c r="E8" s="17">
        <v>1</v>
      </c>
      <c r="F8" s="18">
        <v>20.1</v>
      </c>
      <c r="G8" s="70">
        <f aca="true" t="shared" si="2" ref="G8:G16">IF(OR(E8="diskv.",E8="ns"),100,5*E8)</f>
        <v>5</v>
      </c>
      <c r="H8" s="71">
        <f aca="true" t="shared" si="3" ref="H8:H16">IF(F8="-","-",(IF(F8&gt;I$4,"diskv.",IF(F8&gt;G$4,F8-G$4,0))))</f>
        <v>0</v>
      </c>
      <c r="I8" s="69">
        <f aca="true" t="shared" si="4" ref="I8:I16">IF(OR(E8="diskv.",E8="ns",H8="diskv."),100,G8+H8)</f>
        <v>5</v>
      </c>
      <c r="J8" s="19"/>
      <c r="K8" s="17">
        <v>1</v>
      </c>
      <c r="L8" s="18">
        <v>16.76</v>
      </c>
      <c r="M8" s="70">
        <f aca="true" t="shared" si="5" ref="M8:M16">IF(OR(K8="diskv.",K8="ns"),100,5*K8)</f>
        <v>5</v>
      </c>
      <c r="N8" s="71">
        <f aca="true" t="shared" si="6" ref="N8:N16">IF(L8="-","-",(IF(L8&gt;O$4,"diskv.",IF(L8&gt;M$4,L8-M$4,0))))</f>
        <v>0</v>
      </c>
      <c r="O8" s="69">
        <f aca="true" t="shared" si="7" ref="O8:O16">IF(OR(K8="diskv.",K8="ns",N8="diskv."),100,M8+N8)</f>
        <v>5</v>
      </c>
      <c r="P8" s="45" t="s">
        <v>340</v>
      </c>
      <c r="Q8" s="95">
        <f t="shared" si="0"/>
        <v>36.86</v>
      </c>
      <c r="R8" s="91">
        <f t="shared" si="1"/>
        <v>10</v>
      </c>
      <c r="S8" s="88"/>
    </row>
    <row r="9" spans="1:19" s="10" customFormat="1" ht="19.5" customHeight="1">
      <c r="A9" s="51" t="s">
        <v>3</v>
      </c>
      <c r="B9" s="111">
        <v>4</v>
      </c>
      <c r="C9" s="58" t="str">
        <f>IF(ISNA(VLOOKUP($B9,List!$B$5:$K$64701,2,FALSE)),"",VLOOKUP($B9,List!$B$5:$K$64701,2,FALSE))</f>
        <v>Elita Umraško</v>
      </c>
      <c r="D9" s="59" t="str">
        <f>IF(ISNA(VLOOKUP($B9,List!$B$5:$K$64701,5,FALSE)),"",VLOOKUP($B9,List!$B$5:$K$64701,5,FALSE))</f>
        <v>Džokers ( Flyland Boiling Blood )</v>
      </c>
      <c r="E9" s="17">
        <v>0</v>
      </c>
      <c r="F9" s="18">
        <v>17.21</v>
      </c>
      <c r="G9" s="70">
        <f t="shared" si="2"/>
        <v>0</v>
      </c>
      <c r="H9" s="71">
        <f t="shared" si="3"/>
        <v>0</v>
      </c>
      <c r="I9" s="69">
        <f t="shared" si="4"/>
        <v>0</v>
      </c>
      <c r="J9" s="19" t="s">
        <v>338</v>
      </c>
      <c r="K9" s="17">
        <v>1</v>
      </c>
      <c r="L9" s="18">
        <v>16.85</v>
      </c>
      <c r="M9" s="70">
        <f t="shared" si="5"/>
        <v>5</v>
      </c>
      <c r="N9" s="71">
        <f t="shared" si="6"/>
        <v>0</v>
      </c>
      <c r="O9" s="69">
        <f t="shared" si="7"/>
        <v>5</v>
      </c>
      <c r="P9" s="45"/>
      <c r="Q9" s="95">
        <f t="shared" si="0"/>
        <v>34.06</v>
      </c>
      <c r="R9" s="91">
        <f t="shared" si="1"/>
        <v>5</v>
      </c>
      <c r="S9" s="88" t="s">
        <v>338</v>
      </c>
    </row>
    <row r="10" spans="1:19" s="10" customFormat="1" ht="19.5" customHeight="1">
      <c r="A10" s="51" t="s">
        <v>3</v>
      </c>
      <c r="B10" s="111">
        <v>5</v>
      </c>
      <c r="C10" s="58" t="str">
        <f>IF(ISNA(VLOOKUP($B10,List!$B$5:$K$64701,2,FALSE)),"",VLOOKUP($B10,List!$B$5:$K$64701,2,FALSE))</f>
        <v>Simona Berneckė</v>
      </c>
      <c r="D10" s="59" t="str">
        <f>IF(ISNA(VLOOKUP($B10,List!$B$5:$K$64701,5,FALSE)),"",VLOOKUP($B10,List!$B$5:$K$64701,5,FALSE))</f>
        <v>Bora ( Concordia Perla Auksesija )</v>
      </c>
      <c r="E10" s="17">
        <v>2</v>
      </c>
      <c r="F10" s="18">
        <v>22.54</v>
      </c>
      <c r="G10" s="70">
        <f t="shared" si="2"/>
        <v>10</v>
      </c>
      <c r="H10" s="71">
        <f t="shared" si="3"/>
        <v>0</v>
      </c>
      <c r="I10" s="69">
        <f t="shared" si="4"/>
        <v>10</v>
      </c>
      <c r="J10" s="19"/>
      <c r="K10" s="17">
        <v>0</v>
      </c>
      <c r="L10" s="18">
        <v>22.57</v>
      </c>
      <c r="M10" s="70">
        <f t="shared" si="5"/>
        <v>0</v>
      </c>
      <c r="N10" s="71">
        <f t="shared" si="6"/>
        <v>0</v>
      </c>
      <c r="O10" s="69">
        <f t="shared" si="7"/>
        <v>0</v>
      </c>
      <c r="P10" s="45" t="s">
        <v>339</v>
      </c>
      <c r="Q10" s="95">
        <f t="shared" si="0"/>
        <v>45.11</v>
      </c>
      <c r="R10" s="91">
        <f t="shared" si="1"/>
        <v>10</v>
      </c>
      <c r="S10" s="88"/>
    </row>
    <row r="11" spans="1:19" s="10" customFormat="1" ht="19.5" customHeight="1">
      <c r="A11" s="51" t="s">
        <v>3</v>
      </c>
      <c r="B11" s="111">
        <v>6</v>
      </c>
      <c r="C11" s="58" t="str">
        <f>IF(ISNA(VLOOKUP($B11,List!$B$5:$K$64701,2,FALSE)),"",VLOOKUP($B11,List!$B$5:$K$64701,2,FALSE))</f>
        <v>Inesa Čepuļonoka</v>
      </c>
      <c r="D11" s="59" t="str">
        <f>IF(ISNA(VLOOKUP($B11,List!$B$5:$K$64701,5,FALSE)),"",VLOOKUP($B11,List!$B$5:$K$64701,5,FALSE))</f>
        <v>Kenzo ( Lancar Dream Everything Is Love )</v>
      </c>
      <c r="E11" s="17" t="s">
        <v>336</v>
      </c>
      <c r="F11" s="18"/>
      <c r="G11" s="70">
        <f t="shared" si="2"/>
        <v>100</v>
      </c>
      <c r="H11" s="71">
        <f t="shared" si="3"/>
        <v>0</v>
      </c>
      <c r="I11" s="69">
        <f t="shared" si="4"/>
        <v>100</v>
      </c>
      <c r="J11" s="19"/>
      <c r="K11" s="17" t="s">
        <v>336</v>
      </c>
      <c r="L11" s="18"/>
      <c r="M11" s="70">
        <f t="shared" si="5"/>
        <v>100</v>
      </c>
      <c r="N11" s="71">
        <f t="shared" si="6"/>
        <v>0</v>
      </c>
      <c r="O11" s="69">
        <f t="shared" si="7"/>
        <v>100</v>
      </c>
      <c r="P11" s="45"/>
      <c r="Q11" s="95">
        <f t="shared" si="0"/>
        <v>0</v>
      </c>
      <c r="R11" s="91">
        <f t="shared" si="1"/>
        <v>200</v>
      </c>
      <c r="S11" s="88"/>
    </row>
    <row r="12" spans="1:19" s="10" customFormat="1" ht="19.5" customHeight="1">
      <c r="A12" s="51" t="s">
        <v>3</v>
      </c>
      <c r="B12" s="111">
        <v>7</v>
      </c>
      <c r="C12" s="58" t="str">
        <f>IF(ISNA(VLOOKUP($B12,List!$B$5:$K$64701,2,FALSE)),"",VLOOKUP($B12,List!$B$5:$K$64701,2,FALSE))</f>
        <v>Margarita Perveneckienė</v>
      </c>
      <c r="D12" s="59" t="str">
        <f>IF(ISNA(VLOOKUP($B12,List!$B$5:$K$64701,5,FALSE)),"",VLOOKUP($B12,List!$B$5:$K$64701,5,FALSE))</f>
        <v>Nova ( Karmino Made Never Been Kissed )</v>
      </c>
      <c r="E12" s="17">
        <v>0</v>
      </c>
      <c r="F12" s="18">
        <v>21.74</v>
      </c>
      <c r="G12" s="70">
        <f>IF(OR(E12="diskv.",E12="ns"),100,5*E12)</f>
        <v>0</v>
      </c>
      <c r="H12" s="71">
        <f>IF(F12="-","-",(IF(F12&gt;I$4,"diskv.",IF(F12&gt;G$4,F12-G$4,0))))</f>
        <v>0</v>
      </c>
      <c r="I12" s="69">
        <f>IF(OR(E12="diskv.",E12="ns",H12="diskv."),100,G12+H12)</f>
        <v>0</v>
      </c>
      <c r="J12" s="19" t="s">
        <v>340</v>
      </c>
      <c r="K12" s="17">
        <v>1</v>
      </c>
      <c r="L12" s="18">
        <v>22.5</v>
      </c>
      <c r="M12" s="70">
        <f>IF(OR(K12="diskv.",K12="ns"),100,5*K12)</f>
        <v>5</v>
      </c>
      <c r="N12" s="71">
        <f>IF(L12="-","-",(IF(L12&gt;O$4,"diskv.",IF(L12&gt;M$4,L12-M$4,0))))</f>
        <v>0</v>
      </c>
      <c r="O12" s="69">
        <f>IF(OR(K12="diskv.",K12="ns",N12="diskv."),100,M12+N12)</f>
        <v>5</v>
      </c>
      <c r="P12" s="45"/>
      <c r="Q12" s="95">
        <f>F12+L12</f>
        <v>44.239999999999995</v>
      </c>
      <c r="R12" s="91">
        <f>I12+O12</f>
        <v>5</v>
      </c>
      <c r="S12" s="88" t="s">
        <v>340</v>
      </c>
    </row>
    <row r="13" spans="1:19" s="10" customFormat="1" ht="19.5" customHeight="1">
      <c r="A13" s="51" t="s">
        <v>3</v>
      </c>
      <c r="B13" s="111">
        <v>8</v>
      </c>
      <c r="C13" s="58" t="str">
        <f>IF(ISNA(VLOOKUP($B13,List!$B$5:$K$64701,2,FALSE)),"",VLOOKUP($B13,List!$B$5:$K$64701,2,FALSE))</f>
        <v>Rasa Vaščilienė</v>
      </c>
      <c r="D13" s="59" t="str">
        <f>IF(ISNA(VLOOKUP($B13,List!$B$5:$K$64701,5,FALSE)),"",VLOOKUP($B13,List!$B$5:$K$64701,5,FALSE))</f>
        <v>Azis ( Pitonas Gera Nuotaika )</v>
      </c>
      <c r="E13" s="17">
        <v>1</v>
      </c>
      <c r="F13" s="18">
        <v>20.83</v>
      </c>
      <c r="G13" s="70">
        <f>IF(OR(E13="diskv.",E13="ns"),100,5*E13)</f>
        <v>5</v>
      </c>
      <c r="H13" s="71">
        <f>IF(F13="-","-",(IF(F13&gt;I$4,"diskv.",IF(F13&gt;G$4,F13-G$4,0))))</f>
        <v>0</v>
      </c>
      <c r="I13" s="69">
        <f>IF(OR(E13="diskv.",E13="ns",H13="diskv."),100,G13+H13)</f>
        <v>5</v>
      </c>
      <c r="J13" s="19"/>
      <c r="K13" s="17">
        <v>0</v>
      </c>
      <c r="L13" s="18">
        <v>17.07</v>
      </c>
      <c r="M13" s="70">
        <f>IF(OR(K13="diskv.",K13="ns"),100,5*K13)</f>
        <v>0</v>
      </c>
      <c r="N13" s="71">
        <f>IF(L13="-","-",(IF(L13&gt;O$4,"diskv.",IF(L13&gt;M$4,L13-M$4,0))))</f>
        <v>0</v>
      </c>
      <c r="O13" s="69">
        <f>IF(OR(K13="diskv.",K13="ns",N13="diskv."),100,M13+N13)</f>
        <v>0</v>
      </c>
      <c r="P13" s="45" t="s">
        <v>338</v>
      </c>
      <c r="Q13" s="95">
        <f>F13+L13</f>
        <v>37.9</v>
      </c>
      <c r="R13" s="91">
        <f>I13+O13</f>
        <v>5</v>
      </c>
      <c r="S13" s="88" t="s">
        <v>339</v>
      </c>
    </row>
    <row r="14" spans="1:19" s="10" customFormat="1" ht="19.5" customHeight="1">
      <c r="A14" s="51" t="s">
        <v>3</v>
      </c>
      <c r="B14" s="111">
        <v>9</v>
      </c>
      <c r="C14" s="58" t="str">
        <f>IF(ISNA(VLOOKUP($B14,List!$B$5:$K$64701,2,FALSE)),"",VLOOKUP($B14,List!$B$5:$K$64701,2,FALSE))</f>
        <v>Radvilė Klimavičiūtė</v>
      </c>
      <c r="D14" s="59" t="str">
        <f>IF(ISNA(VLOOKUP($B14,List!$B$5:$K$64701,5,FALSE)),"",VLOOKUP($B14,List!$B$5:$K$64701,5,FALSE))</f>
        <v>Lordas</v>
      </c>
      <c r="E14" s="17">
        <v>0</v>
      </c>
      <c r="F14" s="18">
        <v>19.11</v>
      </c>
      <c r="G14" s="70">
        <f>IF(OR(E14="diskv.",E14="ns"),100,5*E14)</f>
        <v>0</v>
      </c>
      <c r="H14" s="71">
        <f>IF(F14="-","-",(IF(F14&gt;I$4,"diskv.",IF(F14&gt;G$4,F14-G$4,0))))</f>
        <v>0</v>
      </c>
      <c r="I14" s="69">
        <f>IF(OR(E14="diskv.",E14="ns",H14="diskv."),100,G14+H14)</f>
        <v>0</v>
      </c>
      <c r="J14" s="19" t="s">
        <v>339</v>
      </c>
      <c r="K14" s="17">
        <v>2</v>
      </c>
      <c r="L14" s="18">
        <v>24.71</v>
      </c>
      <c r="M14" s="70">
        <f>IF(OR(K14="diskv.",K14="ns"),100,5*K14)</f>
        <v>10</v>
      </c>
      <c r="N14" s="71">
        <f>IF(L14="-","-",(IF(L14&gt;O$4,"diskv.",IF(L14&gt;M$4,L14-M$4,0))))</f>
        <v>0</v>
      </c>
      <c r="O14" s="69">
        <f>IF(OR(K14="diskv.",K14="ns",N14="diskv."),100,M14+N14)</f>
        <v>10</v>
      </c>
      <c r="P14" s="45"/>
      <c r="Q14" s="95">
        <f>F14+L14</f>
        <v>43.82</v>
      </c>
      <c r="R14" s="91">
        <f>I14+O14</f>
        <v>10</v>
      </c>
      <c r="S14" s="88"/>
    </row>
    <row r="15" spans="1:19" s="10" customFormat="1" ht="19.5" customHeight="1">
      <c r="A15" s="51" t="s">
        <v>3</v>
      </c>
      <c r="B15" s="111">
        <v>10</v>
      </c>
      <c r="C15" s="58" t="str">
        <f>IF(ISNA(VLOOKUP($B15,List!$B$5:$K$64701,2,FALSE)),"",VLOOKUP($B15,List!$B$5:$K$64701,2,FALSE))</f>
        <v>Anna Millere</v>
      </c>
      <c r="D15" s="59" t="str">
        <f>IF(ISNA(VLOOKUP($B15,List!$B$5:$K$64701,5,FALSE)),"",VLOOKUP($B15,List!$B$5:$K$64701,5,FALSE))</f>
        <v>Breslijs ( Red Star Bauty Bresly )</v>
      </c>
      <c r="E15" s="17" t="s">
        <v>337</v>
      </c>
      <c r="F15" s="18"/>
      <c r="G15" s="70">
        <f t="shared" si="2"/>
        <v>100</v>
      </c>
      <c r="H15" s="71">
        <f t="shared" si="3"/>
        <v>0</v>
      </c>
      <c r="I15" s="69">
        <f t="shared" si="4"/>
        <v>100</v>
      </c>
      <c r="J15" s="19"/>
      <c r="K15" s="17" t="s">
        <v>337</v>
      </c>
      <c r="L15" s="18"/>
      <c r="M15" s="70">
        <f t="shared" si="5"/>
        <v>100</v>
      </c>
      <c r="N15" s="71">
        <f t="shared" si="6"/>
        <v>0</v>
      </c>
      <c r="O15" s="69">
        <f t="shared" si="7"/>
        <v>100</v>
      </c>
      <c r="P15" s="45"/>
      <c r="Q15" s="95">
        <f t="shared" si="0"/>
        <v>0</v>
      </c>
      <c r="R15" s="91">
        <f t="shared" si="1"/>
        <v>200</v>
      </c>
      <c r="S15" s="88"/>
    </row>
    <row r="16" spans="1:19" s="10" customFormat="1" ht="15.75" customHeight="1">
      <c r="A16" s="39" t="s">
        <v>3</v>
      </c>
      <c r="B16" s="112">
        <v>11</v>
      </c>
      <c r="C16" s="60" t="str">
        <f>IF(ISNA(VLOOKUP($B16,List!$B$5:$K$64701,2,FALSE)),"",VLOOKUP($B16,List!$B$5:$K$64701,2,FALSE))</f>
        <v>Dovilė Blažinauskaitė</v>
      </c>
      <c r="D16" s="61" t="str">
        <f>IF(ISNA(VLOOKUP($B16,List!$B$5:$K$64701,5,FALSE)),"",VLOOKUP($B16,List!$B$5:$K$64701,5,FALSE))</f>
        <v>Ttori</v>
      </c>
      <c r="E16" s="83">
        <v>2</v>
      </c>
      <c r="F16" s="84">
        <v>29.31</v>
      </c>
      <c r="G16" s="70">
        <f t="shared" si="2"/>
        <v>10</v>
      </c>
      <c r="H16" s="85">
        <f t="shared" si="3"/>
        <v>0</v>
      </c>
      <c r="I16" s="69">
        <f t="shared" si="4"/>
        <v>10</v>
      </c>
      <c r="J16" s="49"/>
      <c r="K16" s="83" t="s">
        <v>337</v>
      </c>
      <c r="L16" s="86"/>
      <c r="M16" s="70">
        <f t="shared" si="5"/>
        <v>100</v>
      </c>
      <c r="N16" s="85">
        <f t="shared" si="6"/>
        <v>0</v>
      </c>
      <c r="O16" s="69">
        <f t="shared" si="7"/>
        <v>100</v>
      </c>
      <c r="P16" s="50"/>
      <c r="Q16" s="96">
        <f t="shared" si="0"/>
        <v>29.31</v>
      </c>
      <c r="R16" s="92">
        <f t="shared" si="1"/>
        <v>110</v>
      </c>
      <c r="S16" s="89"/>
    </row>
    <row r="17" spans="1:19" s="10" customFormat="1" ht="17.25" customHeight="1">
      <c r="A17" s="146"/>
      <c r="B17" s="147"/>
      <c r="C17" s="150" t="s">
        <v>7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/>
    </row>
    <row r="18" spans="1:19" s="10" customFormat="1" ht="16.5" customHeight="1">
      <c r="A18" s="51" t="s">
        <v>4</v>
      </c>
      <c r="B18" s="48">
        <v>12</v>
      </c>
      <c r="C18" s="58" t="str">
        <f>IF(ISNA(VLOOKUP($B18,List!$B$5:$K$64701,2,FALSE)),"",VLOOKUP($B18,List!$B$5:$K$64701,2,FALSE))</f>
        <v>Ksenija Diča</v>
      </c>
      <c r="D18" s="59" t="str">
        <f>IF(ISNA(VLOOKUP($B18,List!$B$5:$K$64701,5,FALSE)),"",VLOOKUP($B18,List!$B$5:$K$64701,5,FALSE))</f>
        <v>Reni ( EASY TO CHOOSE ME DIVINE ALSO )</v>
      </c>
      <c r="E18" s="17">
        <v>0</v>
      </c>
      <c r="F18" s="18">
        <v>20.39</v>
      </c>
      <c r="G18" s="70">
        <f>IF(OR(E18="diskv.",E18="ns"),100,5*E18)</f>
        <v>0</v>
      </c>
      <c r="H18" s="71">
        <f>IF(F18="-","-",(IF(F18&gt;I$4,"diskv.",IF(F18&gt;G$4,F18-G$4,0))))</f>
        <v>0</v>
      </c>
      <c r="I18" s="69">
        <f>IF(OR(E18="diskv.",E18="ns",H18="diskv."),100,G18+H18)</f>
        <v>0</v>
      </c>
      <c r="J18" s="19" t="s">
        <v>338</v>
      </c>
      <c r="K18" s="17">
        <v>1</v>
      </c>
      <c r="L18" s="18">
        <v>22.63</v>
      </c>
      <c r="M18" s="70">
        <f>IF(OR(K18="diskv.",K18="ns"),100,5*K18)</f>
        <v>5</v>
      </c>
      <c r="N18" s="71">
        <f>IF(L18="-","-",(IF(L18&gt;O$4,"diskv.",IF(L18&gt;M$4,L18-M$4,0))))</f>
        <v>0</v>
      </c>
      <c r="O18" s="69">
        <f>IF(OR(K18="diskv.",K18="ns",N18="diskv."),100,M18+N18)</f>
        <v>5</v>
      </c>
      <c r="P18" s="45" t="s">
        <v>338</v>
      </c>
      <c r="Q18" s="94">
        <f>F18+L18</f>
        <v>43.019999999999996</v>
      </c>
      <c r="R18" s="90">
        <f>I18+O18</f>
        <v>5</v>
      </c>
      <c r="S18" s="88" t="s">
        <v>338</v>
      </c>
    </row>
    <row r="19" spans="1:19" s="10" customFormat="1" ht="19.5" customHeight="1">
      <c r="A19" s="51" t="s">
        <v>4</v>
      </c>
      <c r="B19" s="111">
        <v>13</v>
      </c>
      <c r="C19" s="58" t="str">
        <f>IF(ISNA(VLOOKUP($B19,List!$B$5:$K$64701,2,FALSE)),"",VLOOKUP($B19,List!$B$5:$K$64701,2,FALSE))</f>
        <v>Tomas Vaitkus</v>
      </c>
      <c r="D19" s="59" t="str">
        <f>IF(ISNA(VLOOKUP($B19,List!$B$5:$K$64701,5,FALSE)),"",VLOOKUP($B19,List!$B$5:$K$64701,5,FALSE))</f>
        <v>Bimas ( Vadas )</v>
      </c>
      <c r="E19" s="17">
        <v>0</v>
      </c>
      <c r="F19" s="18">
        <v>25.45</v>
      </c>
      <c r="G19" s="70">
        <f>IF(OR(E19="diskv.",E19="ns"),100,5*E19)</f>
        <v>0</v>
      </c>
      <c r="H19" s="71">
        <f>IF(F19="-","-",(IF(F19&gt;I$4,"diskv.",IF(F19&gt;G$4,F19-G$4,0))))</f>
        <v>0</v>
      </c>
      <c r="I19" s="69">
        <f>IF(OR(E19="diskv.",E19="ns",H19="diskv."),100,G19+H19)</f>
        <v>0</v>
      </c>
      <c r="J19" s="19" t="s">
        <v>339</v>
      </c>
      <c r="K19" s="17">
        <v>1</v>
      </c>
      <c r="L19" s="18">
        <v>39.25</v>
      </c>
      <c r="M19" s="70">
        <f>IF(OR(K19="diskv.",K19="ns"),100,5*K19)</f>
        <v>5</v>
      </c>
      <c r="N19" s="71">
        <f>IF(L19="-","-",(IF(L19&gt;O$4,"diskv.",IF(L19&gt;M$4,L19-M$4,0))))</f>
        <v>0</v>
      </c>
      <c r="O19" s="69">
        <f>IF(OR(K19="diskv.",K19="ns",N19="diskv."),100,M19+N19)</f>
        <v>5</v>
      </c>
      <c r="P19" s="45" t="s">
        <v>339</v>
      </c>
      <c r="Q19" s="95">
        <f>F19+L19</f>
        <v>64.7</v>
      </c>
      <c r="R19" s="91">
        <f>I19+O19</f>
        <v>5</v>
      </c>
      <c r="S19" s="88" t="s">
        <v>339</v>
      </c>
    </row>
    <row r="20" spans="1:19" s="10" customFormat="1" ht="19.5" customHeight="1">
      <c r="A20" s="51" t="s">
        <v>4</v>
      </c>
      <c r="B20" s="111">
        <v>14</v>
      </c>
      <c r="C20" s="58" t="str">
        <f>IF(ISNA(VLOOKUP($B20,List!$B$5:$K$64701,2,FALSE)),"",VLOOKUP($B20,List!$B$5:$K$64701,2,FALSE))</f>
        <v>Ilona Avižienė</v>
      </c>
      <c r="D20" s="59" t="str">
        <f>IF(ISNA(VLOOKUP($B20,List!$B$5:$K$64701,5,FALSE)),"",VLOOKUP($B20,List!$B$5:$K$64701,5,FALSE))</f>
        <v>Dona</v>
      </c>
      <c r="E20" s="17">
        <v>1</v>
      </c>
      <c r="F20" s="18">
        <v>22.25</v>
      </c>
      <c r="G20" s="70">
        <f>IF(OR(E20="diskv.",E20="ns"),100,5*E20)</f>
        <v>5</v>
      </c>
      <c r="H20" s="71">
        <f>IF(F20="-","-",(IF(F20&gt;I$4,"diskv.",IF(F20&gt;G$4,F20-G$4,0))))</f>
        <v>0</v>
      </c>
      <c r="I20" s="69">
        <f>IF(OR(E20="diskv.",E20="ns",H20="diskv."),100,G20+H20)</f>
        <v>5</v>
      </c>
      <c r="J20" s="19" t="s">
        <v>340</v>
      </c>
      <c r="K20" s="17" t="s">
        <v>337</v>
      </c>
      <c r="L20" s="18"/>
      <c r="M20" s="70">
        <f>IF(OR(K20="diskv.",K20="ns"),100,5*K20)</f>
        <v>100</v>
      </c>
      <c r="N20" s="71">
        <f>IF(L20="-","-",(IF(L20&gt;O$4,"diskv.",IF(L20&gt;M$4,L20-M$4,0))))</f>
        <v>0</v>
      </c>
      <c r="O20" s="69">
        <f>IF(OR(K20="diskv.",K20="ns",N20="diskv."),100,M20+N20)</f>
        <v>100</v>
      </c>
      <c r="P20" s="45"/>
      <c r="Q20" s="95">
        <f>F20+L20</f>
        <v>22.25</v>
      </c>
      <c r="R20" s="91">
        <f>I20+O20</f>
        <v>105</v>
      </c>
      <c r="S20" s="88" t="s">
        <v>340</v>
      </c>
    </row>
    <row r="21" spans="1:19" s="10" customFormat="1" ht="18.75" customHeight="1">
      <c r="A21" s="39" t="s">
        <v>4</v>
      </c>
      <c r="B21" s="112">
        <v>15</v>
      </c>
      <c r="C21" s="60" t="str">
        <f>IF(ISNA(VLOOKUP($B21,List!$B$5:$K$64701,2,FALSE)),"",VLOOKUP($B21,List!$B$5:$K$64701,2,FALSE))</f>
        <v>Lina Kavaliauskienė</v>
      </c>
      <c r="D21" s="61" t="str">
        <f>IF(ISNA(VLOOKUP($B21,List!$B$5:$K$64701,5,FALSE)),"",VLOOKUP($B21,List!$B$5:$K$64701,5,FALSE))</f>
        <v>Simfonija (Symphony from Sielos Draugas)</v>
      </c>
      <c r="E21" s="83" t="s">
        <v>337</v>
      </c>
      <c r="F21" s="84"/>
      <c r="G21" s="70">
        <f>IF(OR(E21="diskv.",E21="ns"),100,5*E21)</f>
        <v>100</v>
      </c>
      <c r="H21" s="85">
        <f>IF(F21="-","-",(IF(F21&gt;I$4,"diskv.",IF(F21&gt;G$4,F21-G$4,0))))</f>
        <v>0</v>
      </c>
      <c r="I21" s="69">
        <f>IF(OR(E21="diskv.",E21="ns",H21="diskv."),100,G21+H21)</f>
        <v>100</v>
      </c>
      <c r="J21" s="49"/>
      <c r="K21" s="83" t="s">
        <v>337</v>
      </c>
      <c r="L21" s="86"/>
      <c r="M21" s="70">
        <f>IF(OR(K21="diskv.",K21="ns"),100,5*K21)</f>
        <v>100</v>
      </c>
      <c r="N21" s="85">
        <f>IF(L21="-","-",(IF(L21&gt;O$4,"diskv.",IF(L21&gt;M$4,L21-M$4,0))))</f>
        <v>0</v>
      </c>
      <c r="O21" s="69">
        <f>IF(OR(K21="diskv.",K21="ns",N21="diskv."),100,M21+N21)</f>
        <v>100</v>
      </c>
      <c r="P21" s="50"/>
      <c r="Q21" s="96">
        <f>F21+L21</f>
        <v>0</v>
      </c>
      <c r="R21" s="92">
        <f>I21+O21</f>
        <v>200</v>
      </c>
      <c r="S21" s="89"/>
    </row>
    <row r="22" spans="1:19" s="10" customFormat="1" ht="15.75" customHeight="1">
      <c r="A22" s="146"/>
      <c r="B22" s="147"/>
      <c r="C22" s="150" t="s">
        <v>8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1"/>
    </row>
    <row r="23" spans="1:19" s="10" customFormat="1" ht="16.5" customHeight="1">
      <c r="A23" s="51" t="s">
        <v>5</v>
      </c>
      <c r="B23" s="48">
        <v>16</v>
      </c>
      <c r="C23" s="58" t="str">
        <f>IF(ISNA(VLOOKUP($B23,List!$B$5:$K$64701,2,FALSE)),"",VLOOKUP($B23,List!$B$5:$K$64701,2,FALSE))</f>
        <v>Marta Miil</v>
      </c>
      <c r="D23" s="59" t="str">
        <f>IF(ISNA(VLOOKUP($B23,List!$B$5:$K$64701,5,FALSE)),"",VLOOKUP($B23,List!$B$5:$K$64701,5,FALSE))</f>
        <v>Jay ( Sweet Cake from Sielos Draugas )</v>
      </c>
      <c r="E23" s="17">
        <v>0</v>
      </c>
      <c r="F23" s="18">
        <v>17.6</v>
      </c>
      <c r="G23" s="70">
        <f>IF(OR(E23="diskv.",E23="ns"),100,5*E23)</f>
        <v>0</v>
      </c>
      <c r="H23" s="71">
        <f>IF(F23="-","-",(IF(F23&gt;I$4,"diskv.",IF(F23&gt;G$4,F23-G$4,0))))</f>
        <v>0</v>
      </c>
      <c r="I23" s="69">
        <f>IF(OR(E23="diskv.",E23="ns",H23="diskv."),100,G23+H23)</f>
        <v>0</v>
      </c>
      <c r="J23" s="19" t="s">
        <v>338</v>
      </c>
      <c r="K23" s="17">
        <v>0</v>
      </c>
      <c r="L23" s="18">
        <v>16.25</v>
      </c>
      <c r="M23" s="70">
        <f>IF(OR(K23="diskv.",K23="ns"),100,5*K23)</f>
        <v>0</v>
      </c>
      <c r="N23" s="71">
        <f>IF(L23="-","-",(IF(L23&gt;O$4,"diskv.",IF(L23&gt;M$4,L23-M$4,0))))</f>
        <v>0</v>
      </c>
      <c r="O23" s="69">
        <f>IF(OR(K23="diskv.",K23="ns",N23="diskv."),100,M23+N23)</f>
        <v>0</v>
      </c>
      <c r="P23" s="45" t="s">
        <v>338</v>
      </c>
      <c r="Q23" s="94">
        <f>F23+L23</f>
        <v>33.85</v>
      </c>
      <c r="R23" s="91">
        <f>I23+O23</f>
        <v>0</v>
      </c>
      <c r="S23" s="88" t="s">
        <v>338</v>
      </c>
    </row>
    <row r="24" spans="1:19" s="10" customFormat="1" ht="22.5" customHeight="1">
      <c r="A24" s="51" t="s">
        <v>5</v>
      </c>
      <c r="B24" s="111">
        <v>17</v>
      </c>
      <c r="C24" s="58" t="str">
        <f>IF(ISNA(VLOOKUP($B24,List!$B$5:$K$64701,2,FALSE)),"",VLOOKUP($B24,List!$B$5:$K$64701,2,FALSE))</f>
        <v>Giedrius Vainauskas</v>
      </c>
      <c r="D24" s="59" t="str">
        <f>IF(ISNA(VLOOKUP($B24,List!$B$5:$K$64701,5,FALSE)),"",VLOOKUP($B24,List!$B$5:$K$64701,5,FALSE))</f>
        <v>Džiazas ( Atas )</v>
      </c>
      <c r="E24" s="17">
        <v>0</v>
      </c>
      <c r="F24" s="18">
        <v>20.26</v>
      </c>
      <c r="G24" s="70">
        <f>IF(OR(E24="diskv.",E24="ns"),100,5*E24)</f>
        <v>0</v>
      </c>
      <c r="H24" s="71">
        <f>IF(F24="-","-",(IF(F24&gt;I$4,"diskv.",IF(F24&gt;G$4,F24-G$4,0))))</f>
        <v>0</v>
      </c>
      <c r="I24" s="69">
        <f>IF(OR(E24="diskv.",E24="ns",H24="diskv."),100,G24+H24)</f>
        <v>0</v>
      </c>
      <c r="J24" s="19" t="s">
        <v>339</v>
      </c>
      <c r="K24" s="17">
        <v>0</v>
      </c>
      <c r="L24" s="18">
        <v>19.1</v>
      </c>
      <c r="M24" s="70">
        <f>IF(OR(K24="diskv.",K24="ns"),100,5*K24)</f>
        <v>0</v>
      </c>
      <c r="N24" s="71">
        <f>IF(L24="-","-",(IF(L24&gt;O$4,"diskv.",IF(L24&gt;M$4,L24-M$4,0))))</f>
        <v>0</v>
      </c>
      <c r="O24" s="69">
        <f>IF(OR(K24="diskv.",K24="ns",N24="diskv."),100,M24+N24)</f>
        <v>0</v>
      </c>
      <c r="P24" s="45" t="s">
        <v>339</v>
      </c>
      <c r="Q24" s="95">
        <f>F24+L24</f>
        <v>39.36</v>
      </c>
      <c r="R24" s="91">
        <f>I24+O24</f>
        <v>0</v>
      </c>
      <c r="S24" s="88" t="s">
        <v>339</v>
      </c>
    </row>
    <row r="25" spans="1:19" s="10" customFormat="1" ht="19.5" customHeight="1">
      <c r="A25" s="51" t="s">
        <v>5</v>
      </c>
      <c r="B25" s="111">
        <v>18</v>
      </c>
      <c r="C25" s="58" t="str">
        <f>IF(ISNA(VLOOKUP($B25,List!$B$5:$K$64701,2,FALSE)),"",VLOOKUP($B25,List!$B$5:$K$64701,2,FALSE))</f>
        <v>Ivika Sootla</v>
      </c>
      <c r="D25" s="59" t="str">
        <f>IF(ISNA(VLOOKUP($B25,List!$B$5:$K$64701,5,FALSE)),"",VLOOKUP($B25,List!$B$5:$K$64701,5,FALSE))</f>
        <v>Maru ( Päiksekiir Maru )</v>
      </c>
      <c r="E25" s="17">
        <v>1</v>
      </c>
      <c r="F25" s="18">
        <v>21.6</v>
      </c>
      <c r="G25" s="70">
        <f>IF(OR(E25="diskv.",E25="ns"),100,5*E25)</f>
        <v>5</v>
      </c>
      <c r="H25" s="71">
        <f>IF(F25="-","-",(IF(F25&gt;I$4,"diskv.",IF(F25&gt;G$4,F25-G$4,0))))</f>
        <v>0</v>
      </c>
      <c r="I25" s="69">
        <f>IF(OR(E25="diskv.",E25="ns",H25="diskv."),100,G25+H25)</f>
        <v>5</v>
      </c>
      <c r="J25" s="19" t="s">
        <v>340</v>
      </c>
      <c r="K25" s="17">
        <v>2</v>
      </c>
      <c r="L25" s="18">
        <v>19.37</v>
      </c>
      <c r="M25" s="70">
        <f>IF(OR(K25="diskv.",K25="ns"),100,5*K25)</f>
        <v>10</v>
      </c>
      <c r="N25" s="71">
        <f>IF(L25="-","-",(IF(L25&gt;O$4,"diskv.",IF(L25&gt;M$4,L25-M$4,0))))</f>
        <v>0</v>
      </c>
      <c r="O25" s="69">
        <f>IF(OR(K25="diskv.",K25="ns",N25="diskv."),100,M25+N25)</f>
        <v>10</v>
      </c>
      <c r="P25" s="45" t="s">
        <v>340</v>
      </c>
      <c r="Q25" s="95">
        <f>F25+L25</f>
        <v>40.97</v>
      </c>
      <c r="R25" s="91">
        <f>I25+O25</f>
        <v>15</v>
      </c>
      <c r="S25" s="88" t="s">
        <v>340</v>
      </c>
    </row>
    <row r="26" spans="1:19" s="10" customFormat="1" ht="19.5" customHeight="1">
      <c r="A26" s="51" t="s">
        <v>5</v>
      </c>
      <c r="B26" s="111">
        <v>19</v>
      </c>
      <c r="C26" s="58" t="str">
        <f>IF(ISNA(VLOOKUP($B26,List!$B$5:$K$64701,2,FALSE)),"",VLOOKUP($B26,List!$B$5:$K$64701,2,FALSE))</f>
        <v>Arūnas Vilčiauskas</v>
      </c>
      <c r="D26" s="59" t="str">
        <f>IF(ISNA(VLOOKUP($B26,List!$B$5:$K$64701,5,FALSE)),"",VLOOKUP($B26,List!$B$5:$K$64701,5,FALSE))</f>
        <v>Toris ( Toris )</v>
      </c>
      <c r="E26" s="17" t="s">
        <v>337</v>
      </c>
      <c r="F26" s="18"/>
      <c r="G26" s="70">
        <f>IF(OR(E26="diskv.",E26="ns"),100,5*E26)</f>
        <v>100</v>
      </c>
      <c r="H26" s="71">
        <f>IF(F26="-","-",(IF(F26&gt;I$4,"diskv.",IF(F26&gt;G$4,F26-G$4,0))))</f>
        <v>0</v>
      </c>
      <c r="I26" s="69">
        <f>IF(OR(E26="diskv.",E26="ns",H26="diskv."),100,G26+H26)</f>
        <v>100</v>
      </c>
      <c r="J26" s="19"/>
      <c r="K26" s="17">
        <v>2</v>
      </c>
      <c r="L26" s="18">
        <v>87.88</v>
      </c>
      <c r="M26" s="70">
        <f>IF(OR(K26="diskv.",K26="ns"),100,5*K26)</f>
        <v>10</v>
      </c>
      <c r="N26" s="71" t="str">
        <f>IF(L26="-","-",(IF(L26&gt;O$4,"diskv.",IF(L26&gt;M$4,L26-M$4,0))))</f>
        <v>diskv.</v>
      </c>
      <c r="O26" s="69">
        <f>IF(OR(K26="diskv.",K26="ns",N26="diskv."),100,M26+N26)</f>
        <v>100</v>
      </c>
      <c r="P26" s="45"/>
      <c r="Q26" s="95">
        <f>F26+L26</f>
        <v>87.88</v>
      </c>
      <c r="R26" s="91">
        <f>I26+O26</f>
        <v>200</v>
      </c>
      <c r="S26" s="88"/>
    </row>
    <row r="27" spans="1:19" s="10" customFormat="1" ht="19.5" customHeight="1">
      <c r="A27" s="39" t="s">
        <v>5</v>
      </c>
      <c r="B27" s="112">
        <v>20</v>
      </c>
      <c r="C27" s="60" t="str">
        <f>IF(ISNA(VLOOKUP($B27,List!$B$5:$K$64701,2,FALSE)),"",VLOOKUP($B27,List!$B$5:$K$64701,2,FALSE))</f>
        <v>Vaiva Mikalauskaitė</v>
      </c>
      <c r="D27" s="61" t="str">
        <f>IF(ISNA(VLOOKUP($B27,List!$B$5:$K$64701,5,FALSE)),"",VLOOKUP($B27,List!$B$5:$K$64701,5,FALSE))</f>
        <v>Neilė ( Naglutė Turkio Oazė )</v>
      </c>
      <c r="E27" s="83" t="s">
        <v>337</v>
      </c>
      <c r="F27" s="86"/>
      <c r="G27" s="127">
        <f>IF(OR(E27="diskv.",E27="ns"),100,5*E27)</f>
        <v>100</v>
      </c>
      <c r="H27" s="128">
        <f>IF(F27="-","-",(IF(F27&gt;I$4,"diskv.",IF(F27&gt;G$4,F27-G$4,0))))</f>
        <v>0</v>
      </c>
      <c r="I27" s="129">
        <f>IF(OR(E27="diskv.",E27="ns",H27="diskv."),100,G27+H27)</f>
        <v>100</v>
      </c>
      <c r="J27" s="130"/>
      <c r="K27" s="131" t="s">
        <v>337</v>
      </c>
      <c r="L27" s="126"/>
      <c r="M27" s="127">
        <f>IF(OR(K27="diskv.",K27="ns"),100,5*K27)</f>
        <v>100</v>
      </c>
      <c r="N27" s="128">
        <f>IF(L27="-","-",(IF(L27&gt;O$4,"diskv.",IF(L27&gt;M$4,L27-M$4,0))))</f>
        <v>0</v>
      </c>
      <c r="O27" s="129">
        <f>IF(OR(K27="diskv.",K27="ns",N27="diskv."),100,M27+N27)</f>
        <v>100</v>
      </c>
      <c r="P27" s="50"/>
      <c r="Q27" s="96">
        <f>F27+L27</f>
        <v>0</v>
      </c>
      <c r="R27" s="92">
        <f>I27+O27</f>
        <v>200</v>
      </c>
      <c r="S27" s="89"/>
    </row>
    <row r="29" ht="12.75">
      <c r="C29" s="2" t="s">
        <v>319</v>
      </c>
    </row>
  </sheetData>
  <sheetProtection sheet="1" objects="1" scenarios="1" autoFilter="0"/>
  <autoFilter ref="A5:S27"/>
  <mergeCells count="8">
    <mergeCell ref="A22:B22"/>
    <mergeCell ref="C22:S22"/>
    <mergeCell ref="C4:D4"/>
    <mergeCell ref="Q4:S4"/>
    <mergeCell ref="A6:B6"/>
    <mergeCell ref="C6:S6"/>
    <mergeCell ref="A17:B17"/>
    <mergeCell ref="C17:S17"/>
  </mergeCells>
  <conditionalFormatting sqref="R7:R16 R23:R27 I23:I27 O23:O27 O7:O16 I7:I16 O18:O21 I18:I21 R18:R21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" footer="0"/>
  <pageSetup fitToHeight="1" fitToWidth="1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1" sqref="C1:D1"/>
    </sheetView>
  </sheetViews>
  <sheetFormatPr defaultColWidth="9.140625" defaultRowHeight="12.75"/>
  <cols>
    <col min="1" max="1" width="5.42187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8515625" style="3" customWidth="1"/>
    <col min="6" max="6" width="8.8515625" style="3" customWidth="1"/>
    <col min="7" max="7" width="7.8515625" style="3" customWidth="1"/>
    <col min="8" max="8" width="8.7109375" style="3" customWidth="1"/>
    <col min="9" max="9" width="7.7109375" style="3" customWidth="1"/>
    <col min="10" max="10" width="6.574218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57421875" style="3" customWidth="1"/>
    <col min="18" max="18" width="9.7109375" style="2" customWidth="1"/>
    <col min="19" max="19" width="6.57421875" style="2" customWidth="1"/>
    <col min="20" max="16384" width="9.140625" style="2" customWidth="1"/>
  </cols>
  <sheetData>
    <row r="1" spans="3:17" ht="24.75">
      <c r="C1" s="4" t="s">
        <v>2</v>
      </c>
      <c r="D1" s="114" t="s">
        <v>320</v>
      </c>
      <c r="E1" s="5"/>
      <c r="K1" s="6"/>
      <c r="L1" s="6"/>
      <c r="M1" s="6"/>
      <c r="O1" s="115" t="str">
        <f>List!G1</f>
        <v>Judge: Anders Virtanen (Finland)</v>
      </c>
      <c r="P1" s="8"/>
      <c r="Q1" s="8"/>
    </row>
    <row r="2" spans="2:16" ht="13.5" customHeight="1">
      <c r="B2" s="8"/>
      <c r="C2" s="11" t="s">
        <v>9</v>
      </c>
      <c r="D2" s="7"/>
      <c r="E2" s="12" t="s">
        <v>321</v>
      </c>
      <c r="F2" s="13"/>
      <c r="G2" s="14"/>
      <c r="H2" s="14"/>
      <c r="I2" s="14"/>
      <c r="K2" s="54" t="s">
        <v>322</v>
      </c>
      <c r="L2" s="55"/>
      <c r="M2" s="40"/>
      <c r="N2" s="40"/>
      <c r="O2" s="40"/>
      <c r="P2" s="2"/>
    </row>
    <row r="3" spans="1:17" s="7" customFormat="1" ht="13.5" customHeight="1">
      <c r="A3" s="8"/>
      <c r="B3" s="8"/>
      <c r="C3" s="11"/>
      <c r="E3" s="62" t="s">
        <v>41</v>
      </c>
      <c r="F3" s="75">
        <v>102</v>
      </c>
      <c r="G3" s="63" t="s">
        <v>42</v>
      </c>
      <c r="H3" s="76">
        <v>3.3</v>
      </c>
      <c r="I3" s="64" t="s">
        <v>6</v>
      </c>
      <c r="J3" s="9"/>
      <c r="K3" s="62" t="s">
        <v>41</v>
      </c>
      <c r="L3" s="75">
        <v>102</v>
      </c>
      <c r="M3" s="63" t="s">
        <v>42</v>
      </c>
      <c r="N3" s="76">
        <v>3.3</v>
      </c>
      <c r="O3" s="64" t="s">
        <v>6</v>
      </c>
      <c r="Q3" s="9"/>
    </row>
    <row r="4" spans="1:19" s="7" customFormat="1" ht="14.25" customHeight="1">
      <c r="A4" s="8"/>
      <c r="B4" s="52"/>
      <c r="C4" s="145"/>
      <c r="D4" s="145"/>
      <c r="E4" s="65"/>
      <c r="F4" s="66" t="s">
        <v>43</v>
      </c>
      <c r="G4" s="67">
        <v>34</v>
      </c>
      <c r="H4" s="66" t="s">
        <v>44</v>
      </c>
      <c r="I4" s="68">
        <v>60</v>
      </c>
      <c r="J4" s="53"/>
      <c r="K4" s="65"/>
      <c r="L4" s="66" t="s">
        <v>43</v>
      </c>
      <c r="M4" s="67">
        <v>34</v>
      </c>
      <c r="N4" s="66" t="s">
        <v>44</v>
      </c>
      <c r="O4" s="68">
        <v>60</v>
      </c>
      <c r="Q4" s="142" t="s">
        <v>65</v>
      </c>
      <c r="R4" s="143"/>
      <c r="S4" s="144"/>
    </row>
    <row r="5" spans="1:19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  <c r="K5" s="80" t="s">
        <v>48</v>
      </c>
      <c r="L5" s="81" t="s">
        <v>49</v>
      </c>
      <c r="M5" s="82" t="s">
        <v>50</v>
      </c>
      <c r="N5" s="82" t="s">
        <v>52</v>
      </c>
      <c r="O5" s="82" t="s">
        <v>53</v>
      </c>
      <c r="P5" s="80" t="s">
        <v>51</v>
      </c>
      <c r="Q5" s="81" t="s">
        <v>54</v>
      </c>
      <c r="R5" s="82" t="s">
        <v>53</v>
      </c>
      <c r="S5" s="80" t="s">
        <v>51</v>
      </c>
    </row>
    <row r="6" spans="1:19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1:19" s="10" customFormat="1" ht="19.5" customHeight="1">
      <c r="A7" s="51" t="s">
        <v>3</v>
      </c>
      <c r="B7" s="48">
        <v>1</v>
      </c>
      <c r="C7" s="56" t="str">
        <f>IF(ISNA(VLOOKUP($B7,List!$B$5:$K$64701,2,FALSE)),"",VLOOKUP($B7,List!$B$5:$K$64701,2,FALSE))</f>
        <v>Giedre Valauskaite</v>
      </c>
      <c r="D7" s="57" t="str">
        <f>IF(ISNA(VLOOKUP($B7,List!$B$5:$K$64701,5,FALSE)),"",VLOOKUP($B7,List!$B$5:$K$64701,5,FALSE))</f>
        <v>Ika ( Ika Degantis Kraujas )</v>
      </c>
      <c r="E7" s="17" t="s">
        <v>337</v>
      </c>
      <c r="F7" s="18"/>
      <c r="G7" s="70">
        <f aca="true" t="shared" si="0" ref="G7:G15">IF(OR(E7="diskv.",E7="ns"),100,5*E7)</f>
        <v>100</v>
      </c>
      <c r="H7" s="71">
        <f aca="true" t="shared" si="1" ref="H7:H15">IF(F7="-","-",(IF(F7&gt;I$4,"diskv.",IF(F7&gt;G$4,F7-G$4,0))))</f>
        <v>0</v>
      </c>
      <c r="I7" s="69">
        <f aca="true" t="shared" si="2" ref="I7:I15">IF(OR(E7="diskv.",E7="ns",H7="diskv."),100,G7+H7)</f>
        <v>100</v>
      </c>
      <c r="J7" s="19"/>
      <c r="K7" s="17">
        <v>1</v>
      </c>
      <c r="L7" s="18">
        <v>16.48</v>
      </c>
      <c r="M7" s="70">
        <f aca="true" t="shared" si="3" ref="M7:M15">IF(OR(K7="diskv.",K7="ns"),100,5*K7)</f>
        <v>5</v>
      </c>
      <c r="N7" s="71">
        <f aca="true" t="shared" si="4" ref="N7:N15">IF(L7="-","-",(IF(L7&gt;O$4,"diskv.",IF(L7&gt;M$4,L7-M$4,0))))</f>
        <v>0</v>
      </c>
      <c r="O7" s="69">
        <f aca="true" t="shared" si="5" ref="O7:O15">IF(OR(K7="diskv.",K7="ns",N7="diskv."),100,M7+N7)</f>
        <v>5</v>
      </c>
      <c r="P7" s="44"/>
      <c r="Q7" s="94">
        <f aca="true" t="shared" si="6" ref="Q7:Q15">F7+L7</f>
        <v>16.48</v>
      </c>
      <c r="R7" s="90">
        <f aca="true" t="shared" si="7" ref="R7:R15">I7+O7</f>
        <v>105</v>
      </c>
      <c r="S7" s="87"/>
    </row>
    <row r="8" spans="1:19" s="10" customFormat="1" ht="19.5" customHeight="1">
      <c r="A8" s="51" t="s">
        <v>3</v>
      </c>
      <c r="B8" s="111">
        <v>2</v>
      </c>
      <c r="C8" s="58" t="str">
        <f>IF(ISNA(VLOOKUP($B8,List!$B$5:$K$64701,2,FALSE)),"",VLOOKUP($B8,List!$B$5:$K$64701,2,FALSE))</f>
        <v>Rūta Žaldokaitė</v>
      </c>
      <c r="D8" s="59" t="str">
        <f>IF(ISNA(VLOOKUP($B8,List!$B$5:$K$64701,5,FALSE)),"",VLOOKUP($B8,List!$B$5:$K$64701,5,FALSE))</f>
        <v>Capri ( Baby of Capri )</v>
      </c>
      <c r="E8" s="17" t="s">
        <v>337</v>
      </c>
      <c r="F8" s="18"/>
      <c r="G8" s="70">
        <f t="shared" si="0"/>
        <v>100</v>
      </c>
      <c r="H8" s="71">
        <f t="shared" si="1"/>
        <v>0</v>
      </c>
      <c r="I8" s="69">
        <f t="shared" si="2"/>
        <v>100</v>
      </c>
      <c r="J8" s="19"/>
      <c r="K8" s="17">
        <v>0</v>
      </c>
      <c r="L8" s="18">
        <v>19.95</v>
      </c>
      <c r="M8" s="70">
        <f t="shared" si="3"/>
        <v>0</v>
      </c>
      <c r="N8" s="71">
        <f t="shared" si="4"/>
        <v>0</v>
      </c>
      <c r="O8" s="69">
        <f t="shared" si="5"/>
        <v>0</v>
      </c>
      <c r="P8" s="45"/>
      <c r="Q8" s="95">
        <f t="shared" si="6"/>
        <v>19.95</v>
      </c>
      <c r="R8" s="91">
        <f t="shared" si="7"/>
        <v>100</v>
      </c>
      <c r="S8" s="88"/>
    </row>
    <row r="9" spans="1:19" s="10" customFormat="1" ht="19.5" customHeight="1">
      <c r="A9" s="51" t="s">
        <v>3</v>
      </c>
      <c r="B9" s="111">
        <v>3</v>
      </c>
      <c r="C9" s="58" t="str">
        <f>IF(ISNA(VLOOKUP($B9,List!$B$5:$K$64701,2,FALSE)),"",VLOOKUP($B9,List!$B$5:$K$64701,2,FALSE))</f>
        <v>Vytautas Guobys</v>
      </c>
      <c r="D9" s="59" t="str">
        <f>IF(ISNA(VLOOKUP($B9,List!$B$5:$K$64701,5,FALSE)),"",VLOOKUP($B9,List!$B$5:$K$64701,5,FALSE))</f>
        <v>Uno ( Uno Alfa Fortuna )</v>
      </c>
      <c r="E9" s="17" t="s">
        <v>337</v>
      </c>
      <c r="F9" s="18"/>
      <c r="G9" s="70">
        <f t="shared" si="0"/>
        <v>100</v>
      </c>
      <c r="H9" s="71">
        <f t="shared" si="1"/>
        <v>0</v>
      </c>
      <c r="I9" s="69">
        <f t="shared" si="2"/>
        <v>100</v>
      </c>
      <c r="J9" s="19"/>
      <c r="K9" s="17">
        <v>0</v>
      </c>
      <c r="L9" s="18">
        <v>18.93</v>
      </c>
      <c r="M9" s="70">
        <f t="shared" si="3"/>
        <v>0</v>
      </c>
      <c r="N9" s="71">
        <f t="shared" si="4"/>
        <v>0</v>
      </c>
      <c r="O9" s="69">
        <f t="shared" si="5"/>
        <v>0</v>
      </c>
      <c r="P9" s="45" t="s">
        <v>340</v>
      </c>
      <c r="Q9" s="95">
        <f t="shared" si="6"/>
        <v>18.93</v>
      </c>
      <c r="R9" s="91">
        <f t="shared" si="7"/>
        <v>100</v>
      </c>
      <c r="S9" s="88"/>
    </row>
    <row r="10" spans="1:19" s="10" customFormat="1" ht="19.5" customHeight="1">
      <c r="A10" s="51" t="s">
        <v>3</v>
      </c>
      <c r="B10" s="111">
        <v>6</v>
      </c>
      <c r="C10" s="58" t="str">
        <f>IF(ISNA(VLOOKUP($B10,List!$B$5:$K$64701,2,FALSE)),"",VLOOKUP($B10,List!$B$5:$K$64701,2,FALSE))</f>
        <v>Inesa Čepuļonoka</v>
      </c>
      <c r="D10" s="59" t="str">
        <f>IF(ISNA(VLOOKUP($B10,List!$B$5:$K$64701,5,FALSE)),"",VLOOKUP($B10,List!$B$5:$K$64701,5,FALSE))</f>
        <v>Kenzo ( Lancar Dream Everything Is Love )</v>
      </c>
      <c r="E10" s="17" t="s">
        <v>337</v>
      </c>
      <c r="F10" s="18"/>
      <c r="G10" s="70">
        <f t="shared" si="0"/>
        <v>100</v>
      </c>
      <c r="H10" s="71">
        <f t="shared" si="1"/>
        <v>0</v>
      </c>
      <c r="I10" s="69">
        <f t="shared" si="2"/>
        <v>100</v>
      </c>
      <c r="J10" s="19"/>
      <c r="K10" s="17">
        <v>0</v>
      </c>
      <c r="L10" s="18">
        <v>18.17</v>
      </c>
      <c r="M10" s="70">
        <f t="shared" si="3"/>
        <v>0</v>
      </c>
      <c r="N10" s="71">
        <f t="shared" si="4"/>
        <v>0</v>
      </c>
      <c r="O10" s="69">
        <f t="shared" si="5"/>
        <v>0</v>
      </c>
      <c r="P10" s="45" t="s">
        <v>338</v>
      </c>
      <c r="Q10" s="95">
        <f t="shared" si="6"/>
        <v>18.17</v>
      </c>
      <c r="R10" s="91">
        <f t="shared" si="7"/>
        <v>100</v>
      </c>
      <c r="S10" s="88"/>
    </row>
    <row r="11" spans="1:19" s="10" customFormat="1" ht="19.5" customHeight="1">
      <c r="A11" s="51" t="s">
        <v>3</v>
      </c>
      <c r="B11" s="111">
        <v>7</v>
      </c>
      <c r="C11" s="58" t="str">
        <f>IF(ISNA(VLOOKUP($B11,List!$B$5:$K$64701,2,FALSE)),"",VLOOKUP($B11,List!$B$5:$K$64701,2,FALSE))</f>
        <v>Margarita Perveneckienė</v>
      </c>
      <c r="D11" s="59" t="str">
        <f>IF(ISNA(VLOOKUP($B11,List!$B$5:$K$64701,5,FALSE)),"",VLOOKUP($B11,List!$B$5:$K$64701,5,FALSE))</f>
        <v>Nova ( Karmino Made Never Been Kissed )</v>
      </c>
      <c r="E11" s="17">
        <v>1</v>
      </c>
      <c r="F11" s="18">
        <v>29.68</v>
      </c>
      <c r="G11" s="70">
        <f t="shared" si="0"/>
        <v>5</v>
      </c>
      <c r="H11" s="71">
        <f t="shared" si="1"/>
        <v>0</v>
      </c>
      <c r="I11" s="69">
        <f t="shared" si="2"/>
        <v>5</v>
      </c>
      <c r="J11" s="19"/>
      <c r="K11" s="17">
        <v>1</v>
      </c>
      <c r="L11" s="18">
        <v>40.04</v>
      </c>
      <c r="M11" s="70">
        <f t="shared" si="3"/>
        <v>5</v>
      </c>
      <c r="N11" s="71">
        <f t="shared" si="4"/>
        <v>6.039999999999999</v>
      </c>
      <c r="O11" s="69">
        <f t="shared" si="5"/>
        <v>11.04</v>
      </c>
      <c r="P11" s="45"/>
      <c r="Q11" s="95">
        <f t="shared" si="6"/>
        <v>69.72</v>
      </c>
      <c r="R11" s="91">
        <f t="shared" si="7"/>
        <v>16.04</v>
      </c>
      <c r="S11" s="88"/>
    </row>
    <row r="12" spans="1:19" s="10" customFormat="1" ht="19.5" customHeight="1">
      <c r="A12" s="51" t="s">
        <v>3</v>
      </c>
      <c r="B12" s="111">
        <v>8</v>
      </c>
      <c r="C12" s="58" t="str">
        <f>IF(ISNA(VLOOKUP($B12,List!$B$5:$K$64701,2,FALSE)),"",VLOOKUP($B12,List!$B$5:$K$64701,2,FALSE))</f>
        <v>Rasa Vaščilienė</v>
      </c>
      <c r="D12" s="59" t="str">
        <f>IF(ISNA(VLOOKUP($B12,List!$B$5:$K$64701,5,FALSE)),"",VLOOKUP($B12,List!$B$5:$K$64701,5,FALSE))</f>
        <v>Azis ( Pitonas Gera Nuotaika )</v>
      </c>
      <c r="E12" s="17" t="s">
        <v>337</v>
      </c>
      <c r="F12" s="18"/>
      <c r="G12" s="70">
        <f t="shared" si="0"/>
        <v>100</v>
      </c>
      <c r="H12" s="71">
        <f t="shared" si="1"/>
        <v>0</v>
      </c>
      <c r="I12" s="69">
        <f t="shared" si="2"/>
        <v>100</v>
      </c>
      <c r="J12" s="19"/>
      <c r="K12" s="17" t="s">
        <v>337</v>
      </c>
      <c r="L12" s="18"/>
      <c r="M12" s="70">
        <f t="shared" si="3"/>
        <v>100</v>
      </c>
      <c r="N12" s="71">
        <f t="shared" si="4"/>
        <v>0</v>
      </c>
      <c r="O12" s="69">
        <f t="shared" si="5"/>
        <v>100</v>
      </c>
      <c r="P12" s="45"/>
      <c r="Q12" s="95">
        <f t="shared" si="6"/>
        <v>0</v>
      </c>
      <c r="R12" s="91">
        <f t="shared" si="7"/>
        <v>200</v>
      </c>
      <c r="S12" s="88"/>
    </row>
    <row r="13" spans="1:19" s="10" customFormat="1" ht="19.5" customHeight="1">
      <c r="A13" s="51" t="s">
        <v>3</v>
      </c>
      <c r="B13" s="111">
        <v>9</v>
      </c>
      <c r="C13" s="58" t="str">
        <f>IF(ISNA(VLOOKUP($B13,List!$B$5:$K$64701,2,FALSE)),"",VLOOKUP($B13,List!$B$5:$K$64701,2,FALSE))</f>
        <v>Radvilė Klimavičiūtė</v>
      </c>
      <c r="D13" s="59" t="str">
        <f>IF(ISNA(VLOOKUP($B13,List!$B$5:$K$64701,5,FALSE)),"",VLOOKUP($B13,List!$B$5:$K$64701,5,FALSE))</f>
        <v>Lordas</v>
      </c>
      <c r="E13" s="17">
        <v>1</v>
      </c>
      <c r="F13" s="18">
        <v>20.32</v>
      </c>
      <c r="G13" s="70">
        <f t="shared" si="0"/>
        <v>5</v>
      </c>
      <c r="H13" s="71">
        <f t="shared" si="1"/>
        <v>0</v>
      </c>
      <c r="I13" s="69">
        <f t="shared" si="2"/>
        <v>5</v>
      </c>
      <c r="J13" s="19" t="s">
        <v>339</v>
      </c>
      <c r="K13" s="17">
        <v>0</v>
      </c>
      <c r="L13" s="18">
        <v>18.21</v>
      </c>
      <c r="M13" s="70">
        <f t="shared" si="3"/>
        <v>0</v>
      </c>
      <c r="N13" s="71">
        <f t="shared" si="4"/>
        <v>0</v>
      </c>
      <c r="O13" s="69">
        <f t="shared" si="5"/>
        <v>0</v>
      </c>
      <c r="P13" s="45" t="s">
        <v>339</v>
      </c>
      <c r="Q13" s="95">
        <f t="shared" si="6"/>
        <v>38.53</v>
      </c>
      <c r="R13" s="91">
        <f t="shared" si="7"/>
        <v>5</v>
      </c>
      <c r="S13" s="88" t="s">
        <v>339</v>
      </c>
    </row>
    <row r="14" spans="1:19" s="10" customFormat="1" ht="19.5" customHeight="1">
      <c r="A14" s="51" t="s">
        <v>3</v>
      </c>
      <c r="B14" s="111">
        <v>10</v>
      </c>
      <c r="C14" s="58" t="str">
        <f>IF(ISNA(VLOOKUP($B14,List!$B$5:$K$64701,2,FALSE)),"",VLOOKUP($B14,List!$B$5:$K$64701,2,FALSE))</f>
        <v>Anna Millere</v>
      </c>
      <c r="D14" s="59" t="str">
        <f>IF(ISNA(VLOOKUP($B14,List!$B$5:$K$64701,5,FALSE)),"",VLOOKUP($B14,List!$B$5:$K$64701,5,FALSE))</f>
        <v>Breslijs ( Red Star Bauty Bresly )</v>
      </c>
      <c r="E14" s="17">
        <v>1</v>
      </c>
      <c r="F14" s="18">
        <v>23.28</v>
      </c>
      <c r="G14" s="70">
        <f t="shared" si="0"/>
        <v>5</v>
      </c>
      <c r="H14" s="71">
        <f t="shared" si="1"/>
        <v>0</v>
      </c>
      <c r="I14" s="69">
        <f t="shared" si="2"/>
        <v>5</v>
      </c>
      <c r="J14" s="19" t="s">
        <v>340</v>
      </c>
      <c r="K14" s="17">
        <v>0</v>
      </c>
      <c r="L14" s="18">
        <v>21.53</v>
      </c>
      <c r="M14" s="70">
        <f t="shared" si="3"/>
        <v>0</v>
      </c>
      <c r="N14" s="71">
        <f t="shared" si="4"/>
        <v>0</v>
      </c>
      <c r="O14" s="69">
        <f t="shared" si="5"/>
        <v>0</v>
      </c>
      <c r="P14" s="45"/>
      <c r="Q14" s="95">
        <f t="shared" si="6"/>
        <v>44.81</v>
      </c>
      <c r="R14" s="91">
        <f t="shared" si="7"/>
        <v>5</v>
      </c>
      <c r="S14" s="88" t="s">
        <v>340</v>
      </c>
    </row>
    <row r="15" spans="1:19" s="10" customFormat="1" ht="15.75" customHeight="1">
      <c r="A15" s="39" t="s">
        <v>3</v>
      </c>
      <c r="B15" s="112">
        <v>11</v>
      </c>
      <c r="C15" s="60" t="str">
        <f>IF(ISNA(VLOOKUP($B15,List!$B$5:$K$64701,2,FALSE)),"",VLOOKUP($B15,List!$B$5:$K$64701,2,FALSE))</f>
        <v>Dovilė Blažinauskaitė</v>
      </c>
      <c r="D15" s="61" t="str">
        <f>IF(ISNA(VLOOKUP($B15,List!$B$5:$K$64701,5,FALSE)),"",VLOOKUP($B15,List!$B$5:$K$64701,5,FALSE))</f>
        <v>Ttori</v>
      </c>
      <c r="E15" s="83">
        <v>0</v>
      </c>
      <c r="F15" s="84">
        <v>20.02</v>
      </c>
      <c r="G15" s="70">
        <f t="shared" si="0"/>
        <v>0</v>
      </c>
      <c r="H15" s="85">
        <f t="shared" si="1"/>
        <v>0</v>
      </c>
      <c r="I15" s="69">
        <f t="shared" si="2"/>
        <v>0</v>
      </c>
      <c r="J15" s="49" t="s">
        <v>338</v>
      </c>
      <c r="K15" s="83">
        <v>0</v>
      </c>
      <c r="L15" s="86">
        <v>22.15</v>
      </c>
      <c r="M15" s="70">
        <f t="shared" si="3"/>
        <v>0</v>
      </c>
      <c r="N15" s="85">
        <f t="shared" si="4"/>
        <v>0</v>
      </c>
      <c r="O15" s="69">
        <f t="shared" si="5"/>
        <v>0</v>
      </c>
      <c r="P15" s="50"/>
      <c r="Q15" s="96">
        <f t="shared" si="6"/>
        <v>42.17</v>
      </c>
      <c r="R15" s="92">
        <f t="shared" si="7"/>
        <v>0</v>
      </c>
      <c r="S15" s="89" t="s">
        <v>338</v>
      </c>
    </row>
    <row r="16" spans="1:19" s="10" customFormat="1" ht="17.25" customHeight="1">
      <c r="A16" s="146"/>
      <c r="B16" s="147"/>
      <c r="C16" s="150" t="s">
        <v>7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1"/>
    </row>
    <row r="17" spans="1:19" s="10" customFormat="1" ht="16.5" customHeight="1">
      <c r="A17" s="51" t="s">
        <v>83</v>
      </c>
      <c r="B17" s="48">
        <v>14</v>
      </c>
      <c r="C17" s="58" t="str">
        <f>IF(ISNA(VLOOKUP($B17,List!$B$5:$K$64701,2,FALSE)),"",VLOOKUP($B17,List!$B$5:$K$64701,2,FALSE))</f>
        <v>Ilona Avižienė</v>
      </c>
      <c r="D17" s="59" t="str">
        <f>IF(ISNA(VLOOKUP($B17,List!$B$5:$K$64701,5,FALSE)),"",VLOOKUP($B17,List!$B$5:$K$64701,5,FALSE))</f>
        <v>Dona</v>
      </c>
      <c r="E17" s="17">
        <v>0</v>
      </c>
      <c r="F17" s="18">
        <v>23.19</v>
      </c>
      <c r="G17" s="70">
        <f>IF(OR(E17="diskv.",E17="ns"),100,5*E17)</f>
        <v>0</v>
      </c>
      <c r="H17" s="71">
        <f>IF(F17="-","-",(IF(F17&gt;I$4,"diskv.",IF(F17&gt;G$4,F17-G$4,0))))</f>
        <v>0</v>
      </c>
      <c r="I17" s="69">
        <f>IF(OR(E17="diskv.",E17="ns",H17="diskv."),100,G17+H17)</f>
        <v>0</v>
      </c>
      <c r="J17" s="19" t="s">
        <v>340</v>
      </c>
      <c r="K17" s="17">
        <v>1</v>
      </c>
      <c r="L17" s="18">
        <v>24.93</v>
      </c>
      <c r="M17" s="70">
        <f>IF(OR(K17="diskv.",K17="ns"),100,5*K17)</f>
        <v>5</v>
      </c>
      <c r="N17" s="71">
        <f>IF(L17="-","-",(IF(L17&gt;O$4,"diskv.",IF(L17&gt;M$4,L17-M$4,0))))</f>
        <v>0</v>
      </c>
      <c r="O17" s="69">
        <f>IF(OR(K17="diskv.",K17="ns",N17="diskv."),100,M17+N17)</f>
        <v>5</v>
      </c>
      <c r="P17" s="45"/>
      <c r="Q17" s="94">
        <f>F17+L17</f>
        <v>48.120000000000005</v>
      </c>
      <c r="R17" s="90">
        <f>I17+O17</f>
        <v>5</v>
      </c>
      <c r="S17" s="88"/>
    </row>
    <row r="18" spans="1:19" s="10" customFormat="1" ht="20.25" customHeight="1">
      <c r="A18" s="39" t="s">
        <v>83</v>
      </c>
      <c r="B18" s="112">
        <v>15</v>
      </c>
      <c r="C18" s="60" t="str">
        <f>IF(ISNA(VLOOKUP($B18,List!$B$5:$K$64701,2,FALSE)),"",VLOOKUP($B18,List!$B$5:$K$64701,2,FALSE))</f>
        <v>Lina Kavaliauskienė</v>
      </c>
      <c r="D18" s="61" t="str">
        <f>IF(ISNA(VLOOKUP($B18,List!$B$5:$K$64701,5,FALSE)),"",VLOOKUP($B18,List!$B$5:$K$64701,5,FALSE))</f>
        <v>Simfonija (Symphony from Sielos Draugas)</v>
      </c>
      <c r="E18" s="83">
        <v>1</v>
      </c>
      <c r="F18" s="84">
        <v>23.91</v>
      </c>
      <c r="G18" s="70">
        <f>IF(OR(E18="diskv.",E18="ns"),100,5*E18)</f>
        <v>5</v>
      </c>
      <c r="H18" s="85">
        <f>IF(F18="-","-",(IF(F18&gt;I$4,"diskv.",IF(F18&gt;G$4,F18-G$4,0))))</f>
        <v>0</v>
      </c>
      <c r="I18" s="69">
        <f>IF(OR(E18="diskv.",E18="ns",H18="diskv."),100,G18+H18)</f>
        <v>5</v>
      </c>
      <c r="J18" s="49"/>
      <c r="K18" s="83">
        <v>0</v>
      </c>
      <c r="L18" s="86">
        <v>18.71</v>
      </c>
      <c r="M18" s="70">
        <f>IF(OR(K18="diskv.",K18="ns"),100,5*K18)</f>
        <v>0</v>
      </c>
      <c r="N18" s="85">
        <f>IF(L18="-","-",(IF(L18&gt;O$4,"diskv.",IF(L18&gt;M$4,L18-M$4,0))))</f>
        <v>0</v>
      </c>
      <c r="O18" s="69">
        <f>IF(OR(K18="diskv.",K18="ns",N18="diskv."),100,M18+N18)</f>
        <v>0</v>
      </c>
      <c r="P18" s="50" t="s">
        <v>340</v>
      </c>
      <c r="Q18" s="96">
        <f>F18+L18</f>
        <v>42.620000000000005</v>
      </c>
      <c r="R18" s="92">
        <f>I18+O18</f>
        <v>5</v>
      </c>
      <c r="S18" s="89" t="s">
        <v>340</v>
      </c>
    </row>
    <row r="19" spans="1:19" s="10" customFormat="1" ht="15.75" customHeight="1">
      <c r="A19" s="146"/>
      <c r="B19" s="147"/>
      <c r="C19" s="150" t="s">
        <v>8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1"/>
    </row>
    <row r="20" spans="1:19" s="10" customFormat="1" ht="16.5" customHeight="1">
      <c r="A20" s="51" t="s">
        <v>83</v>
      </c>
      <c r="B20" s="48">
        <v>16</v>
      </c>
      <c r="C20" s="58" t="str">
        <f>IF(ISNA(VLOOKUP($B20,List!$B$5:$K$64701,2,FALSE)),"",VLOOKUP($B20,List!$B$5:$K$64701,2,FALSE))</f>
        <v>Marta Miil</v>
      </c>
      <c r="D20" s="59" t="str">
        <f>IF(ISNA(VLOOKUP($B20,List!$B$5:$K$64701,5,FALSE)),"",VLOOKUP($B20,List!$B$5:$K$64701,5,FALSE))</f>
        <v>Jay ( Sweet Cake from Sielos Draugas )</v>
      </c>
      <c r="E20" s="17">
        <v>1</v>
      </c>
      <c r="F20" s="18">
        <v>19.67</v>
      </c>
      <c r="G20" s="70">
        <f>IF(OR(E20="diskv.",E20="ns"),100,5*E20)</f>
        <v>5</v>
      </c>
      <c r="H20" s="71">
        <f>IF(F20="-","-",(IF(F20&gt;I$4,"diskv.",IF(F20&gt;G$4,F20-G$4,0))))</f>
        <v>0</v>
      </c>
      <c r="I20" s="69">
        <f>IF(OR(E20="diskv.",E20="ns",H20="diskv."),100,G20+H20)</f>
        <v>5</v>
      </c>
      <c r="J20" s="19"/>
      <c r="K20" s="17">
        <v>0</v>
      </c>
      <c r="L20" s="18">
        <v>16.59</v>
      </c>
      <c r="M20" s="70">
        <f>IF(OR(K20="diskv.",K20="ns"),100,5*K20)</f>
        <v>0</v>
      </c>
      <c r="N20" s="71">
        <f>IF(L20="-","-",(IF(L20&gt;O$4,"diskv.",IF(L20&gt;M$4,L20-M$4,0))))</f>
        <v>0</v>
      </c>
      <c r="O20" s="69">
        <f>IF(OR(K20="diskv.",K20="ns",N20="diskv."),100,M20+N20)</f>
        <v>0</v>
      </c>
      <c r="P20" s="45" t="s">
        <v>338</v>
      </c>
      <c r="Q20" s="94">
        <f>F20+L20</f>
        <v>36.260000000000005</v>
      </c>
      <c r="R20" s="91">
        <f>I20+O20</f>
        <v>5</v>
      </c>
      <c r="S20" s="88" t="s">
        <v>339</v>
      </c>
    </row>
    <row r="21" spans="1:19" s="10" customFormat="1" ht="22.5" customHeight="1">
      <c r="A21" s="51" t="s">
        <v>83</v>
      </c>
      <c r="B21" s="111">
        <v>17</v>
      </c>
      <c r="C21" s="58" t="str">
        <f>IF(ISNA(VLOOKUP($B21,List!$B$5:$K$64701,2,FALSE)),"",VLOOKUP($B21,List!$B$5:$K$64701,2,FALSE))</f>
        <v>Giedrius Vainauskas</v>
      </c>
      <c r="D21" s="59" t="str">
        <f>IF(ISNA(VLOOKUP($B21,List!$B$5:$K$64701,5,FALSE)),"",VLOOKUP($B21,List!$B$5:$K$64701,5,FALSE))</f>
        <v>Džiazas ( Atas )</v>
      </c>
      <c r="E21" s="17">
        <v>0</v>
      </c>
      <c r="F21" s="18">
        <v>19.56</v>
      </c>
      <c r="G21" s="70">
        <f>IF(OR(E21="diskv.",E21="ns"),100,5*E21)</f>
        <v>0</v>
      </c>
      <c r="H21" s="71">
        <f>IF(F21="-","-",(IF(F21&gt;I$4,"diskv.",IF(F21&gt;G$4,F21-G$4,0))))</f>
        <v>0</v>
      </c>
      <c r="I21" s="69">
        <f>IF(OR(E21="diskv.",E21="ns",H21="diskv."),100,G21+H21)</f>
        <v>0</v>
      </c>
      <c r="J21" s="19" t="s">
        <v>339</v>
      </c>
      <c r="K21" s="17">
        <v>0</v>
      </c>
      <c r="L21" s="18">
        <v>18.48</v>
      </c>
      <c r="M21" s="70">
        <f>IF(OR(K21="diskv.",K21="ns"),100,5*K21)</f>
        <v>0</v>
      </c>
      <c r="N21" s="71">
        <f>IF(L21="-","-",(IF(L21&gt;O$4,"diskv.",IF(L21&gt;M$4,L21-M$4,0))))</f>
        <v>0</v>
      </c>
      <c r="O21" s="69">
        <f>IF(OR(K21="diskv.",K21="ns",N21="diskv."),100,M21+N21)</f>
        <v>0</v>
      </c>
      <c r="P21" s="45" t="s">
        <v>339</v>
      </c>
      <c r="Q21" s="95">
        <f>F21+L21</f>
        <v>38.04</v>
      </c>
      <c r="R21" s="91">
        <f>I21+O21</f>
        <v>0</v>
      </c>
      <c r="S21" s="88" t="s">
        <v>338</v>
      </c>
    </row>
    <row r="22" spans="1:19" s="10" customFormat="1" ht="19.5" customHeight="1">
      <c r="A22" s="51" t="s">
        <v>83</v>
      </c>
      <c r="B22" s="111">
        <v>18</v>
      </c>
      <c r="C22" s="58" t="str">
        <f>IF(ISNA(VLOOKUP($B22,List!$B$5:$K$64701,2,FALSE)),"",VLOOKUP($B22,List!$B$5:$K$64701,2,FALSE))</f>
        <v>Ivika Sootla</v>
      </c>
      <c r="D22" s="59" t="str">
        <f>IF(ISNA(VLOOKUP($B22,List!$B$5:$K$64701,5,FALSE)),"",VLOOKUP($B22,List!$B$5:$K$64701,5,FALSE))</f>
        <v>Maru ( Päiksekiir Maru )</v>
      </c>
      <c r="E22" s="17">
        <v>0</v>
      </c>
      <c r="F22" s="18">
        <v>18.87</v>
      </c>
      <c r="G22" s="70">
        <f>IF(OR(E22="diskv.",E22="ns"),100,5*E22)</f>
        <v>0</v>
      </c>
      <c r="H22" s="71">
        <f>IF(F22="-","-",(IF(F22&gt;I$4,"diskv.",IF(F22&gt;G$4,F22-G$4,0))))</f>
        <v>0</v>
      </c>
      <c r="I22" s="69">
        <f>IF(OR(E22="diskv.",E22="ns",H22="diskv."),100,G22+H22)</f>
        <v>0</v>
      </c>
      <c r="J22" s="19" t="s">
        <v>338</v>
      </c>
      <c r="K22" s="17">
        <v>2</v>
      </c>
      <c r="L22" s="18">
        <v>20.44</v>
      </c>
      <c r="M22" s="70">
        <f>IF(OR(K22="diskv.",K22="ns"),100,5*K22)</f>
        <v>10</v>
      </c>
      <c r="N22" s="71">
        <f>IF(L22="-","-",(IF(L22&gt;O$4,"diskv.",IF(L22&gt;M$4,L22-M$4,0))))</f>
        <v>0</v>
      </c>
      <c r="O22" s="69">
        <f>IF(OR(K22="diskv.",K22="ns",N22="diskv."),100,M22+N22)</f>
        <v>10</v>
      </c>
      <c r="P22" s="45"/>
      <c r="Q22" s="95">
        <f>F22+L22</f>
        <v>39.31</v>
      </c>
      <c r="R22" s="91">
        <f>I22+O22</f>
        <v>10</v>
      </c>
      <c r="S22" s="88"/>
    </row>
    <row r="23" spans="1:19" s="10" customFormat="1" ht="19.5" customHeight="1">
      <c r="A23" s="51" t="s">
        <v>83</v>
      </c>
      <c r="B23" s="111">
        <v>19</v>
      </c>
      <c r="C23" s="58" t="str">
        <f>IF(ISNA(VLOOKUP($B23,List!$B$5:$K$64701,2,FALSE)),"",VLOOKUP($B23,List!$B$5:$K$64701,2,FALSE))</f>
        <v>Arūnas Vilčiauskas</v>
      </c>
      <c r="D23" s="59" t="str">
        <f>IF(ISNA(VLOOKUP($B23,List!$B$5:$K$64701,5,FALSE)),"",VLOOKUP($B23,List!$B$5:$K$64701,5,FALSE))</f>
        <v>Toris ( Toris )</v>
      </c>
      <c r="E23" s="17">
        <v>1</v>
      </c>
      <c r="F23" s="18">
        <v>39.81</v>
      </c>
      <c r="G23" s="70">
        <f>IF(OR(E23="diskv.",E23="ns"),100,5*E23)</f>
        <v>5</v>
      </c>
      <c r="H23" s="71">
        <f>IF(F23="-","-",(IF(F23&gt;I$4,"diskv.",IF(F23&gt;G$4,F23-G$4,0))))</f>
        <v>5.810000000000002</v>
      </c>
      <c r="I23" s="69">
        <f>IF(OR(E23="diskv.",E23="ns",H23="diskv."),100,G23+H23)</f>
        <v>10.810000000000002</v>
      </c>
      <c r="J23" s="19"/>
      <c r="K23" s="17" t="s">
        <v>337</v>
      </c>
      <c r="L23" s="18"/>
      <c r="M23" s="70">
        <f>IF(OR(K23="diskv.",K23="ns"),100,5*K23)</f>
        <v>100</v>
      </c>
      <c r="N23" s="71">
        <f>IF(L23="-","-",(IF(L23&gt;O$4,"diskv.",IF(L23&gt;M$4,L23-M$4,0))))</f>
        <v>0</v>
      </c>
      <c r="O23" s="69">
        <f>IF(OR(K23="diskv.",K23="ns",N23="diskv."),100,M23+N23)</f>
        <v>100</v>
      </c>
      <c r="P23" s="45"/>
      <c r="Q23" s="95">
        <f>F23+L23</f>
        <v>39.81</v>
      </c>
      <c r="R23" s="91">
        <f>I23+O23</f>
        <v>110.81</v>
      </c>
      <c r="S23" s="88"/>
    </row>
    <row r="24" spans="1:19" s="10" customFormat="1" ht="19.5" customHeight="1">
      <c r="A24" s="39" t="s">
        <v>83</v>
      </c>
      <c r="B24" s="112">
        <v>20</v>
      </c>
      <c r="C24" s="60" t="str">
        <f>IF(ISNA(VLOOKUP($B24,List!$B$5:$K$64701,2,FALSE)),"",VLOOKUP($B24,List!$B$5:$K$64701,2,FALSE))</f>
        <v>Vaiva Mikalauskaitė</v>
      </c>
      <c r="D24" s="61" t="str">
        <f>IF(ISNA(VLOOKUP($B24,List!$B$5:$K$64701,5,FALSE)),"",VLOOKUP($B24,List!$B$5:$K$64701,5,FALSE))</f>
        <v>Neilė ( Naglutė Turkio Oazė )</v>
      </c>
      <c r="E24" s="83" t="s">
        <v>337</v>
      </c>
      <c r="F24" s="86"/>
      <c r="G24" s="127">
        <f>IF(OR(E24="diskv.",E24="ns"),100,5*E24)</f>
        <v>100</v>
      </c>
      <c r="H24" s="128">
        <f>IF(F24="-","-",(IF(F24&gt;I$4,"diskv.",IF(F24&gt;G$4,F24-G$4,0))))</f>
        <v>0</v>
      </c>
      <c r="I24" s="129">
        <f>IF(OR(E24="diskv.",E24="ns",H24="diskv."),100,G24+H24)</f>
        <v>100</v>
      </c>
      <c r="J24" s="130"/>
      <c r="K24" s="131" t="s">
        <v>337</v>
      </c>
      <c r="L24" s="126"/>
      <c r="M24" s="127">
        <f>IF(OR(K24="diskv.",K24="ns"),100,5*K24)</f>
        <v>100</v>
      </c>
      <c r="N24" s="128">
        <f>IF(L24="-","-",(IF(L24&gt;O$4,"diskv.",IF(L24&gt;M$4,L24-M$4,0))))</f>
        <v>0</v>
      </c>
      <c r="O24" s="129">
        <f>IF(OR(K24="diskv.",K24="ns",N24="diskv."),100,M24+N24)</f>
        <v>100</v>
      </c>
      <c r="P24" s="50"/>
      <c r="Q24" s="96">
        <f>F24+L24</f>
        <v>0</v>
      </c>
      <c r="R24" s="92">
        <f>I24+O24</f>
        <v>200</v>
      </c>
      <c r="S24" s="89"/>
    </row>
    <row r="26" ht="12.75">
      <c r="C26" s="2" t="s">
        <v>324</v>
      </c>
    </row>
  </sheetData>
  <sheetProtection sheet="1" objects="1" scenarios="1" autoFilter="0"/>
  <autoFilter ref="A5:S5"/>
  <mergeCells count="8">
    <mergeCell ref="A16:B16"/>
    <mergeCell ref="C16:S16"/>
    <mergeCell ref="A19:B19"/>
    <mergeCell ref="C19:S19"/>
    <mergeCell ref="C4:D4"/>
    <mergeCell ref="Q4:S4"/>
    <mergeCell ref="A6:B6"/>
    <mergeCell ref="C6:S6"/>
  </mergeCells>
  <conditionalFormatting sqref="R20:R24 I20:I24 O20:O24 O17:O18 I17:I18 R17:R18 R7:R15 O7:O15 I7:I15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" footer="0"/>
  <pageSetup fitToHeight="1" fitToWidth="1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3.57421875" style="3" customWidth="1"/>
    <col min="2" max="2" width="5.28125" style="3" customWidth="1"/>
    <col min="3" max="3" width="24.57421875" style="2" customWidth="1"/>
    <col min="4" max="4" width="39.57421875" style="2" customWidth="1"/>
    <col min="5" max="5" width="9.8515625" style="3" customWidth="1"/>
    <col min="6" max="6" width="9.421875" style="3" customWidth="1"/>
    <col min="7" max="7" width="7.8515625" style="3" customWidth="1"/>
    <col min="8" max="9" width="8.7109375" style="3" customWidth="1"/>
    <col min="10" max="10" width="7.7109375" style="3" customWidth="1"/>
    <col min="11" max="16384" width="9.140625" style="2" customWidth="1"/>
  </cols>
  <sheetData>
    <row r="1" spans="3:6" ht="24.75">
      <c r="C1" s="154" t="s">
        <v>334</v>
      </c>
      <c r="D1" s="154"/>
      <c r="E1" s="5"/>
      <c r="F1" s="6" t="str">
        <f>List!G1</f>
        <v>Judge: Anders Virtanen (Finland)</v>
      </c>
    </row>
    <row r="2" spans="2:9" ht="13.5" customHeight="1">
      <c r="B2" s="8"/>
      <c r="C2" s="11" t="s">
        <v>9</v>
      </c>
      <c r="D2" s="7"/>
      <c r="E2" s="12" t="s">
        <v>40</v>
      </c>
      <c r="F2" s="13"/>
      <c r="G2" s="14"/>
      <c r="H2" s="14"/>
      <c r="I2" s="14"/>
    </row>
    <row r="3" spans="1:10" s="7" customFormat="1" ht="13.5" customHeight="1">
      <c r="A3" s="8"/>
      <c r="B3" s="8"/>
      <c r="C3" s="11"/>
      <c r="E3" s="62" t="s">
        <v>41</v>
      </c>
      <c r="F3" s="75">
        <v>154</v>
      </c>
      <c r="G3" s="63" t="s">
        <v>42</v>
      </c>
      <c r="H3" s="76">
        <v>3.4</v>
      </c>
      <c r="I3" s="64" t="s">
        <v>6</v>
      </c>
      <c r="J3" s="9"/>
    </row>
    <row r="4" spans="1:10" s="7" customFormat="1" ht="14.25" customHeight="1">
      <c r="A4" s="8"/>
      <c r="B4" s="52"/>
      <c r="C4" s="145"/>
      <c r="D4" s="145"/>
      <c r="E4" s="65"/>
      <c r="F4" s="66" t="s">
        <v>43</v>
      </c>
      <c r="G4" s="67">
        <v>45</v>
      </c>
      <c r="H4" s="66" t="s">
        <v>44</v>
      </c>
      <c r="I4" s="68">
        <v>80</v>
      </c>
      <c r="J4" s="53"/>
    </row>
    <row r="5" spans="1:10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</row>
    <row r="6" spans="1:10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3"/>
    </row>
    <row r="7" spans="1:10" s="10" customFormat="1" ht="16.5" customHeight="1">
      <c r="A7" s="51" t="s">
        <v>3</v>
      </c>
      <c r="B7" s="48">
        <v>21</v>
      </c>
      <c r="C7" s="56" t="str">
        <f>IF(ISNA(VLOOKUP($B7,List!$B$5:$K$64701,2,FALSE)),"",VLOOKUP($B7,List!$B$5:$K$64701,2,FALSE))</f>
        <v>Ina Petrauskienė</v>
      </c>
      <c r="D7" s="57" t="str">
        <f>IF(ISNA(VLOOKUP($B7,List!$B$5:$K$64701,5,FALSE)),"",VLOOKUP($B7,List!$B$5:$K$64701,5,FALSE))</f>
        <v>Aras ( Finnis Pamario Vilkė )</v>
      </c>
      <c r="E7" s="17" t="s">
        <v>337</v>
      </c>
      <c r="F7" s="18"/>
      <c r="G7" s="70">
        <f aca="true" t="shared" si="0" ref="G7:G32">IF(OR(E7="diskv.",E7="ns"),100,5*E7)</f>
        <v>100</v>
      </c>
      <c r="H7" s="71">
        <f aca="true" t="shared" si="1" ref="H7:H32">IF(F7="-","-",(IF(F7&gt;I$4,"diskv.",IF(F7&gt;G$4,F7-G$4,0))))</f>
        <v>0</v>
      </c>
      <c r="I7" s="69">
        <f aca="true" t="shared" si="2" ref="I7:I32">IF(OR(E7="diskv.",E7="ns",H7="diskv."),100,G7+H7)</f>
        <v>100</v>
      </c>
      <c r="J7" s="109"/>
    </row>
    <row r="8" spans="1:10" s="10" customFormat="1" ht="16.5" customHeight="1">
      <c r="A8" s="51" t="s">
        <v>3</v>
      </c>
      <c r="B8" s="111">
        <v>22</v>
      </c>
      <c r="C8" s="58" t="str">
        <f>IF(ISNA(VLOOKUP($B8,List!$B$5:$K$64701,2,FALSE)),"",VLOOKUP($B8,List!$B$5:$K$64701,2,FALSE))</f>
        <v>Vytautas Lopeta</v>
      </c>
      <c r="D8" s="59" t="str">
        <f>IF(ISNA(VLOOKUP($B8,List!$B$5:$K$64701,5,FALSE)),"",VLOOKUP($B8,List!$B$5:$K$64701,5,FALSE))</f>
        <v>Reginka ( Raina Elkeeava )</v>
      </c>
      <c r="E8" s="17">
        <v>2</v>
      </c>
      <c r="F8" s="18">
        <v>32.69</v>
      </c>
      <c r="G8" s="70">
        <f t="shared" si="0"/>
        <v>10</v>
      </c>
      <c r="H8" s="71">
        <f t="shared" si="1"/>
        <v>0</v>
      </c>
      <c r="I8" s="69">
        <f t="shared" si="2"/>
        <v>10</v>
      </c>
      <c r="J8" s="109"/>
    </row>
    <row r="9" spans="1:10" s="10" customFormat="1" ht="16.5" customHeight="1">
      <c r="A9" s="51" t="s">
        <v>3</v>
      </c>
      <c r="B9" s="111">
        <v>24</v>
      </c>
      <c r="C9" s="58" t="str">
        <f>IF(ISNA(VLOOKUP($B9,List!$B$5:$K$64701,2,FALSE)),"",VLOOKUP($B9,List!$B$5:$K$64701,2,FALSE))</f>
        <v>Gintarė Vilbikienė</v>
      </c>
      <c r="D9" s="59" t="str">
        <f>IF(ISNA(VLOOKUP($B9,List!$B$5:$K$64701,5,FALSE)),"",VLOOKUP($B9,List!$B$5:$K$64701,5,FALSE))</f>
        <v>Smiltė ( A'Smiltė Balkūnai )</v>
      </c>
      <c r="E9" s="17" t="s">
        <v>337</v>
      </c>
      <c r="F9" s="18"/>
      <c r="G9" s="70">
        <f t="shared" si="0"/>
        <v>100</v>
      </c>
      <c r="H9" s="71">
        <f t="shared" si="1"/>
        <v>0</v>
      </c>
      <c r="I9" s="69">
        <f t="shared" si="2"/>
        <v>100</v>
      </c>
      <c r="J9" s="109"/>
    </row>
    <row r="10" spans="1:10" s="10" customFormat="1" ht="16.5" customHeight="1">
      <c r="A10" s="51" t="s">
        <v>3</v>
      </c>
      <c r="B10" s="111">
        <v>25</v>
      </c>
      <c r="C10" s="58" t="str">
        <f>IF(ISNA(VLOOKUP($B10,List!$B$5:$K$64701,2,FALSE)),"",VLOOKUP($B10,List!$B$5:$K$64701,2,FALSE))</f>
        <v>Alina Karlova</v>
      </c>
      <c r="D10" s="59" t="str">
        <f>IF(ISNA(VLOOKUP($B10,List!$B$5:$K$64701,5,FALSE)),"",VLOOKUP($B10,List!$B$5:$K$64701,5,FALSE))</f>
        <v>Charlie ( Belle Vue Bright Boy At Afaja )</v>
      </c>
      <c r="E10" s="17" t="s">
        <v>337</v>
      </c>
      <c r="F10" s="18"/>
      <c r="G10" s="70">
        <f t="shared" si="0"/>
        <v>100</v>
      </c>
      <c r="H10" s="71">
        <f t="shared" si="1"/>
        <v>0</v>
      </c>
      <c r="I10" s="69">
        <f t="shared" si="2"/>
        <v>100</v>
      </c>
      <c r="J10" s="109"/>
    </row>
    <row r="11" spans="1:10" s="10" customFormat="1" ht="16.5" customHeight="1">
      <c r="A11" s="51" t="s">
        <v>3</v>
      </c>
      <c r="B11" s="111">
        <v>26</v>
      </c>
      <c r="C11" s="58" t="str">
        <f>IF(ISNA(VLOOKUP($B11,List!$B$5:$K$64701,2,FALSE)),"",VLOOKUP($B11,List!$B$5:$K$64701,2,FALSE))</f>
        <v>Greta Diminskaitė</v>
      </c>
      <c r="D11" s="59" t="str">
        <f>IF(ISNA(VLOOKUP($B11,List!$B$5:$K$64701,5,FALSE)),"",VLOOKUP($B11,List!$B$5:$K$64701,5,FALSE))</f>
        <v>Qiri ( Eloisa Qiri )</v>
      </c>
      <c r="E11" s="17">
        <v>2</v>
      </c>
      <c r="F11" s="18">
        <v>30.27</v>
      </c>
      <c r="G11" s="70">
        <f t="shared" si="0"/>
        <v>10</v>
      </c>
      <c r="H11" s="71">
        <f t="shared" si="1"/>
        <v>0</v>
      </c>
      <c r="I11" s="69">
        <f t="shared" si="2"/>
        <v>10</v>
      </c>
      <c r="J11" s="109"/>
    </row>
    <row r="12" spans="1:10" s="10" customFormat="1" ht="16.5" customHeight="1">
      <c r="A12" s="51" t="s">
        <v>3</v>
      </c>
      <c r="B12" s="111">
        <v>27</v>
      </c>
      <c r="C12" s="58" t="str">
        <f>IF(ISNA(VLOOKUP($B12,List!$B$5:$K$64701,2,FALSE)),"",VLOOKUP($B12,List!$B$5:$K$64701,2,FALSE))</f>
        <v>Redas Masiulis</v>
      </c>
      <c r="D12" s="59" t="str">
        <f>IF(ISNA(VLOOKUP($B12,List!$B$5:$K$64701,5,FALSE)),"",VLOOKUP($B12,List!$B$5:$K$64701,5,FALSE))</f>
        <v>GROM ( B Grom Magic Border´s )</v>
      </c>
      <c r="E12" s="17">
        <v>0</v>
      </c>
      <c r="F12" s="18">
        <v>28.84</v>
      </c>
      <c r="G12" s="70">
        <f t="shared" si="0"/>
        <v>0</v>
      </c>
      <c r="H12" s="71">
        <f t="shared" si="1"/>
        <v>0</v>
      </c>
      <c r="I12" s="69">
        <f t="shared" si="2"/>
        <v>0</v>
      </c>
      <c r="J12" s="109" t="s">
        <v>338</v>
      </c>
    </row>
    <row r="13" spans="1:10" s="10" customFormat="1" ht="16.5" customHeight="1">
      <c r="A13" s="51" t="s">
        <v>3</v>
      </c>
      <c r="B13" s="111">
        <v>28</v>
      </c>
      <c r="C13" s="58" t="str">
        <f>IF(ISNA(VLOOKUP($B13,List!$B$5:$K$64701,2,FALSE)),"",VLOOKUP($B13,List!$B$5:$K$64701,2,FALSE))</f>
        <v>Jolanta Janušauskienė</v>
      </c>
      <c r="D13" s="59" t="str">
        <f>IF(ISNA(VLOOKUP($B13,List!$B$5:$K$64701,5,FALSE)),"",VLOOKUP($B13,List!$B$5:$K$64701,5,FALSE))</f>
        <v>Aksis ( Akselis Balkūnai )</v>
      </c>
      <c r="E13" s="17" t="s">
        <v>337</v>
      </c>
      <c r="F13" s="18"/>
      <c r="G13" s="70">
        <f t="shared" si="0"/>
        <v>100</v>
      </c>
      <c r="H13" s="71">
        <f t="shared" si="1"/>
        <v>0</v>
      </c>
      <c r="I13" s="69">
        <f t="shared" si="2"/>
        <v>100</v>
      </c>
      <c r="J13" s="109"/>
    </row>
    <row r="14" spans="1:10" s="10" customFormat="1" ht="16.5" customHeight="1">
      <c r="A14" s="51" t="s">
        <v>3</v>
      </c>
      <c r="B14" s="111">
        <v>29</v>
      </c>
      <c r="C14" s="58" t="str">
        <f>IF(ISNA(VLOOKUP($B14,List!$B$5:$K$64701,2,FALSE)),"",VLOOKUP($B14,List!$B$5:$K$64701,2,FALSE))</f>
        <v>Solvita Slišāne</v>
      </c>
      <c r="D14" s="59" t="str">
        <f>IF(ISNA(VLOOKUP($B14,List!$B$5:$K$64701,5,FALSE)),"",VLOOKUP($B14,List!$B$5:$K$64701,5,FALSE))</f>
        <v>Deja ( Follow The Leader Go-Go Deja )</v>
      </c>
      <c r="E14" s="17" t="s">
        <v>337</v>
      </c>
      <c r="F14" s="18"/>
      <c r="G14" s="70">
        <f t="shared" si="0"/>
        <v>100</v>
      </c>
      <c r="H14" s="71">
        <f t="shared" si="1"/>
        <v>0</v>
      </c>
      <c r="I14" s="69">
        <f t="shared" si="2"/>
        <v>100</v>
      </c>
      <c r="J14" s="109"/>
    </row>
    <row r="15" spans="1:10" s="10" customFormat="1" ht="16.5" customHeight="1">
      <c r="A15" s="51" t="s">
        <v>3</v>
      </c>
      <c r="B15" s="111">
        <v>30</v>
      </c>
      <c r="C15" s="58" t="str">
        <f>IF(ISNA(VLOOKUP($B15,List!$B$5:$K$64701,2,FALSE)),"",VLOOKUP($B15,List!$B$5:$K$64701,2,FALSE))</f>
        <v>Inta Žaldokaitė</v>
      </c>
      <c r="D15" s="59" t="str">
        <f>IF(ISNA(VLOOKUP($B15,List!$B$5:$K$64701,5,FALSE)),"",VLOOKUP($B15,List!$B$5:$K$64701,5,FALSE))</f>
        <v>Bella</v>
      </c>
      <c r="E15" s="17">
        <v>0</v>
      </c>
      <c r="F15" s="18">
        <v>39.73</v>
      </c>
      <c r="G15" s="70">
        <f t="shared" si="0"/>
        <v>0</v>
      </c>
      <c r="H15" s="71">
        <f t="shared" si="1"/>
        <v>0</v>
      </c>
      <c r="I15" s="69">
        <f t="shared" si="2"/>
        <v>0</v>
      </c>
      <c r="J15" s="109"/>
    </row>
    <row r="16" spans="1:10" s="10" customFormat="1" ht="16.5" customHeight="1">
      <c r="A16" s="51" t="s">
        <v>3</v>
      </c>
      <c r="B16" s="111">
        <v>31</v>
      </c>
      <c r="C16" s="58" t="str">
        <f>IF(ISNA(VLOOKUP($B16,List!$B$5:$K$64701,2,FALSE)),"",VLOOKUP($B16,List!$B$5:$K$64701,2,FALSE))</f>
        <v>Gintarė Vilbikienė</v>
      </c>
      <c r="D16" s="59" t="str">
        <f>IF(ISNA(VLOOKUP($B16,List!$B$5:$K$64701,5,FALSE)),"",VLOOKUP($B16,List!$B$5:$K$64701,5,FALSE))</f>
        <v>Majka ( Charmdale Be My Majka )</v>
      </c>
      <c r="E16" s="17" t="s">
        <v>336</v>
      </c>
      <c r="F16" s="18"/>
      <c r="G16" s="70">
        <f t="shared" si="0"/>
        <v>100</v>
      </c>
      <c r="H16" s="71">
        <f t="shared" si="1"/>
        <v>0</v>
      </c>
      <c r="I16" s="69">
        <f t="shared" si="2"/>
        <v>100</v>
      </c>
      <c r="J16" s="109"/>
    </row>
    <row r="17" spans="1:10" s="10" customFormat="1" ht="16.5" customHeight="1">
      <c r="A17" s="51" t="s">
        <v>3</v>
      </c>
      <c r="B17" s="111">
        <v>45</v>
      </c>
      <c r="C17" s="58" t="str">
        <f>IF(ISNA(VLOOKUP($B17,List!$B$5:$K$64701,2,FALSE)),"",VLOOKUP($B17,List!$B$5:$K$64701,2,FALSE))</f>
        <v>Daiva Vadišiūtė</v>
      </c>
      <c r="D17" s="59" t="str">
        <f>IF(ISNA(VLOOKUP($B17,List!$B$5:$K$64701,5,FALSE)),"",VLOOKUP($B17,List!$B$5:$K$64701,5,FALSE))</f>
        <v>Udo ( Kudo )</v>
      </c>
      <c r="E17" s="17" t="s">
        <v>337</v>
      </c>
      <c r="F17" s="18"/>
      <c r="G17" s="70">
        <f t="shared" si="0"/>
        <v>100</v>
      </c>
      <c r="H17" s="71">
        <f t="shared" si="1"/>
        <v>0</v>
      </c>
      <c r="I17" s="69">
        <f t="shared" si="2"/>
        <v>100</v>
      </c>
      <c r="J17" s="109"/>
    </row>
    <row r="18" spans="1:10" s="10" customFormat="1" ht="16.5" customHeight="1">
      <c r="A18" s="51" t="s">
        <v>3</v>
      </c>
      <c r="B18" s="111">
        <v>46</v>
      </c>
      <c r="C18" s="58" t="str">
        <f>IF(ISNA(VLOOKUP($B18,List!$B$5:$K$64701,2,FALSE)),"",VLOOKUP($B18,List!$B$5:$K$64701,2,FALSE))</f>
        <v>Kristina Šmidtienė</v>
      </c>
      <c r="D18" s="59" t="str">
        <f>IF(ISNA(VLOOKUP($B18,List!$B$5:$K$64701,5,FALSE)),"",VLOOKUP($B18,List!$B$5:$K$64701,5,FALSE))</f>
        <v>Besė ( Besė Žvaigždės vaikai )</v>
      </c>
      <c r="E18" s="17">
        <v>1</v>
      </c>
      <c r="F18" s="18">
        <v>37.06</v>
      </c>
      <c r="G18" s="70">
        <f t="shared" si="0"/>
        <v>5</v>
      </c>
      <c r="H18" s="71">
        <f t="shared" si="1"/>
        <v>0</v>
      </c>
      <c r="I18" s="69">
        <f t="shared" si="2"/>
        <v>5</v>
      </c>
      <c r="J18" s="109"/>
    </row>
    <row r="19" spans="1:10" s="10" customFormat="1" ht="16.5" customHeight="1">
      <c r="A19" s="51" t="s">
        <v>3</v>
      </c>
      <c r="B19" s="111">
        <v>47</v>
      </c>
      <c r="C19" s="58" t="str">
        <f>IF(ISNA(VLOOKUP($B19,List!$B$5:$K$64701,2,FALSE)),"",VLOOKUP($B19,List!$B$5:$K$64701,2,FALSE))</f>
        <v>Rimvydas Ciesiunas</v>
      </c>
      <c r="D19" s="59" t="str">
        <f>IF(ISNA(VLOOKUP($B19,List!$B$5:$K$64701,5,FALSE)),"",VLOOKUP($B19,List!$B$5:$K$64701,5,FALSE))</f>
        <v>Hero ( Holland Hero Alias Dakota )</v>
      </c>
      <c r="E19" s="17" t="s">
        <v>337</v>
      </c>
      <c r="F19" s="18"/>
      <c r="G19" s="70">
        <f t="shared" si="0"/>
        <v>100</v>
      </c>
      <c r="H19" s="71">
        <f t="shared" si="1"/>
        <v>0</v>
      </c>
      <c r="I19" s="69">
        <f t="shared" si="2"/>
        <v>100</v>
      </c>
      <c r="J19" s="109"/>
    </row>
    <row r="20" spans="1:10" s="10" customFormat="1" ht="16.5" customHeight="1">
      <c r="A20" s="51" t="s">
        <v>3</v>
      </c>
      <c r="B20" s="111">
        <v>48</v>
      </c>
      <c r="C20" s="58" t="str">
        <f>IF(ISNA(VLOOKUP($B20,List!$B$5:$K$64701,2,FALSE)),"",VLOOKUP($B20,List!$B$5:$K$64701,2,FALSE))</f>
        <v>Natalija Pojasnikova</v>
      </c>
      <c r="D20" s="59" t="str">
        <f>IF(ISNA(VLOOKUP($B20,List!$B$5:$K$64701,5,FALSE)),"",VLOOKUP($B20,List!$B$5:$K$64701,5,FALSE))</f>
        <v>Lola ( Aza Berzoras )</v>
      </c>
      <c r="E20" s="17">
        <v>1</v>
      </c>
      <c r="F20" s="18">
        <v>35.94</v>
      </c>
      <c r="G20" s="70">
        <f t="shared" si="0"/>
        <v>5</v>
      </c>
      <c r="H20" s="71">
        <f t="shared" si="1"/>
        <v>0</v>
      </c>
      <c r="I20" s="69">
        <f t="shared" si="2"/>
        <v>5</v>
      </c>
      <c r="J20" s="109"/>
    </row>
    <row r="21" spans="1:10" s="10" customFormat="1" ht="16.5" customHeight="1">
      <c r="A21" s="51" t="s">
        <v>3</v>
      </c>
      <c r="B21" s="111">
        <v>63</v>
      </c>
      <c r="C21" s="58" t="str">
        <f>IF(ISNA(VLOOKUP($B21,List!$B$5:$K$64701,2,FALSE)),"",VLOOKUP($B21,List!$B$5:$K$64701,2,FALSE))</f>
        <v>Rasa Vaščilienė</v>
      </c>
      <c r="D21" s="59" t="str">
        <f>IF(ISNA(VLOOKUP($B21,List!$B$5:$K$64701,5,FALSE)),"",VLOOKUP($B21,List!$B$5:$K$64701,5,FALSE))</f>
        <v>Sainė</v>
      </c>
      <c r="E21" s="17">
        <v>0</v>
      </c>
      <c r="F21" s="18">
        <v>35.66</v>
      </c>
      <c r="G21" s="70">
        <f t="shared" si="0"/>
        <v>0</v>
      </c>
      <c r="H21" s="71">
        <f t="shared" si="1"/>
        <v>0</v>
      </c>
      <c r="I21" s="69">
        <f t="shared" si="2"/>
        <v>0</v>
      </c>
      <c r="J21" s="109" t="s">
        <v>340</v>
      </c>
    </row>
    <row r="22" spans="1:10" s="10" customFormat="1" ht="16.5" customHeight="1">
      <c r="A22" s="51" t="s">
        <v>3</v>
      </c>
      <c r="B22" s="111">
        <v>64</v>
      </c>
      <c r="C22" s="58" t="str">
        <f>IF(ISNA(VLOOKUP($B22,List!$B$5:$K$64701,2,FALSE)),"",VLOOKUP($B22,List!$B$5:$K$64701,2,FALSE))</f>
        <v>Merike Rahnik</v>
      </c>
      <c r="D22" s="59" t="str">
        <f>IF(ISNA(VLOOKUP($B22,List!$B$5:$K$64701,5,FALSE)),"",VLOOKUP($B22,List!$B$5:$K$64701,5,FALSE))</f>
        <v>Hera Loo Endora ( Doora )</v>
      </c>
      <c r="E22" s="17" t="s">
        <v>337</v>
      </c>
      <c r="F22" s="18"/>
      <c r="G22" s="70">
        <f t="shared" si="0"/>
        <v>100</v>
      </c>
      <c r="H22" s="71">
        <f t="shared" si="1"/>
        <v>0</v>
      </c>
      <c r="I22" s="69">
        <f t="shared" si="2"/>
        <v>100</v>
      </c>
      <c r="J22" s="109"/>
    </row>
    <row r="23" spans="1:10" s="10" customFormat="1" ht="16.5" customHeight="1">
      <c r="A23" s="51" t="s">
        <v>3</v>
      </c>
      <c r="B23" s="111">
        <v>65</v>
      </c>
      <c r="C23" s="58" t="str">
        <f>IF(ISNA(VLOOKUP($B23,List!$B$5:$K$64701,2,FALSE)),"",VLOOKUP($B23,List!$B$5:$K$64701,2,FALSE))</f>
        <v>Rita Dambrauskaitė</v>
      </c>
      <c r="D23" s="59" t="str">
        <f>IF(ISNA(VLOOKUP($B23,List!$B$5:$K$64701,5,FALSE)),"",VLOOKUP($B23,List!$B$5:$K$64701,5,FALSE))</f>
        <v>Kola ( Olleria Sooty )</v>
      </c>
      <c r="E23" s="17">
        <v>0</v>
      </c>
      <c r="F23" s="18">
        <v>36.78</v>
      </c>
      <c r="G23" s="70">
        <f t="shared" si="0"/>
        <v>0</v>
      </c>
      <c r="H23" s="71">
        <f t="shared" si="1"/>
        <v>0</v>
      </c>
      <c r="I23" s="69">
        <f t="shared" si="2"/>
        <v>0</v>
      </c>
      <c r="J23" s="109"/>
    </row>
    <row r="24" spans="1:10" s="10" customFormat="1" ht="16.5" customHeight="1">
      <c r="A24" s="51" t="s">
        <v>3</v>
      </c>
      <c r="B24" s="111">
        <v>67</v>
      </c>
      <c r="C24" s="58" t="str">
        <f>IF(ISNA(VLOOKUP($B24,List!$B$5:$K$64701,2,FALSE)),"",VLOOKUP($B24,List!$B$5:$K$64701,2,FALSE))</f>
        <v>Vaidas Kazlauskas</v>
      </c>
      <c r="D24" s="59" t="str">
        <f>IF(ISNA(VLOOKUP($B24,List!$B$5:$K$64701,5,FALSE)),"",VLOOKUP($B24,List!$B$5:$K$64701,5,FALSE))</f>
        <v>Redi ( Ready for trouble NNL )</v>
      </c>
      <c r="E24" s="17">
        <v>1</v>
      </c>
      <c r="F24" s="18">
        <v>34.84</v>
      </c>
      <c r="G24" s="70">
        <f t="shared" si="0"/>
        <v>5</v>
      </c>
      <c r="H24" s="71">
        <f t="shared" si="1"/>
        <v>0</v>
      </c>
      <c r="I24" s="69">
        <f t="shared" si="2"/>
        <v>5</v>
      </c>
      <c r="J24" s="109"/>
    </row>
    <row r="25" spans="1:10" s="10" customFormat="1" ht="16.5" customHeight="1">
      <c r="A25" s="51" t="s">
        <v>3</v>
      </c>
      <c r="B25" s="111">
        <v>69</v>
      </c>
      <c r="C25" s="58" t="str">
        <f>IF(ISNA(VLOOKUP($B25,List!$B$5:$K$64701,2,FALSE)),"",VLOOKUP($B25,List!$B$5:$K$64701,2,FALSE))</f>
        <v>Inge Ringmets</v>
      </c>
      <c r="D25" s="59" t="str">
        <f>IF(ISNA(VLOOKUP($B25,List!$B$5:$K$64701,5,FALSE)),"",VLOOKUP($B25,List!$B$5:$K$64701,5,FALSE))</f>
        <v>Karro ( Virus vom Hause Diethelm )</v>
      </c>
      <c r="E25" s="17" t="s">
        <v>337</v>
      </c>
      <c r="F25" s="18"/>
      <c r="G25" s="70">
        <f t="shared" si="0"/>
        <v>100</v>
      </c>
      <c r="H25" s="71">
        <f t="shared" si="1"/>
        <v>0</v>
      </c>
      <c r="I25" s="69">
        <f t="shared" si="2"/>
        <v>100</v>
      </c>
      <c r="J25" s="109"/>
    </row>
    <row r="26" spans="1:10" s="10" customFormat="1" ht="16.5" customHeight="1">
      <c r="A26" s="51" t="s">
        <v>3</v>
      </c>
      <c r="B26" s="111">
        <v>70</v>
      </c>
      <c r="C26" s="58" t="str">
        <f>IF(ISNA(VLOOKUP($B26,List!$B$5:$K$64701,2,FALSE)),"",VLOOKUP($B26,List!$B$5:$K$64701,2,FALSE))</f>
        <v>Kristupas Vaščila</v>
      </c>
      <c r="D26" s="59" t="str">
        <f>IF(ISNA(VLOOKUP($B26,List!$B$5:$K$64701,5,FALSE)),"",VLOOKUP($B26,List!$B$5:$K$64701,5,FALSE))</f>
        <v>BAZAS</v>
      </c>
      <c r="E26" s="17" t="s">
        <v>337</v>
      </c>
      <c r="F26" s="18"/>
      <c r="G26" s="70">
        <f t="shared" si="0"/>
        <v>100</v>
      </c>
      <c r="H26" s="71">
        <f t="shared" si="1"/>
        <v>0</v>
      </c>
      <c r="I26" s="69">
        <f t="shared" si="2"/>
        <v>100</v>
      </c>
      <c r="J26" s="109"/>
    </row>
    <row r="27" spans="1:10" s="10" customFormat="1" ht="16.5" customHeight="1">
      <c r="A27" s="51" t="s">
        <v>3</v>
      </c>
      <c r="B27" s="111">
        <v>73</v>
      </c>
      <c r="C27" s="58" t="str">
        <f>IF(ISNA(VLOOKUP($B27,List!$B$5:$K$64701,2,FALSE)),"",VLOOKUP($B27,List!$B$5:$K$64701,2,FALSE))</f>
        <v>Redas Masiulis</v>
      </c>
      <c r="D27" s="59" t="str">
        <f>IF(ISNA(VLOOKUP($B27,List!$B$5:$K$64701,5,FALSE)),"",VLOOKUP($B27,List!$B$5:$K$64701,5,FALSE))</f>
        <v>Turbo ( HIQ Amaze )</v>
      </c>
      <c r="E27" s="17">
        <v>0</v>
      </c>
      <c r="F27" s="18">
        <v>31.35</v>
      </c>
      <c r="G27" s="70">
        <f t="shared" si="0"/>
        <v>0</v>
      </c>
      <c r="H27" s="71">
        <f t="shared" si="1"/>
        <v>0</v>
      </c>
      <c r="I27" s="69">
        <f t="shared" si="2"/>
        <v>0</v>
      </c>
      <c r="J27" s="109" t="s">
        <v>339</v>
      </c>
    </row>
    <row r="28" spans="1:10" s="10" customFormat="1" ht="16.5" customHeight="1">
      <c r="A28" s="51" t="s">
        <v>3</v>
      </c>
      <c r="B28" s="111">
        <v>74</v>
      </c>
      <c r="C28" s="58" t="str">
        <f>IF(ISNA(VLOOKUP($B28,List!$B$5:$K$64701,2,FALSE)),"",VLOOKUP($B28,List!$B$5:$K$64701,2,FALSE))</f>
        <v>Rasa Vaščilienė</v>
      </c>
      <c r="D28" s="59" t="str">
        <f>IF(ISNA(VLOOKUP($B28,List!$B$5:$K$64701,5,FALSE)),"",VLOOKUP($B28,List!$B$5:$K$64701,5,FALSE))</f>
        <v>Zara ( Su Meile Basseterre )</v>
      </c>
      <c r="E28" s="17">
        <v>1</v>
      </c>
      <c r="F28" s="18">
        <v>31.69</v>
      </c>
      <c r="G28" s="70">
        <f t="shared" si="0"/>
        <v>5</v>
      </c>
      <c r="H28" s="71">
        <f t="shared" si="1"/>
        <v>0</v>
      </c>
      <c r="I28" s="69">
        <f t="shared" si="2"/>
        <v>5</v>
      </c>
      <c r="J28" s="109"/>
    </row>
    <row r="29" spans="1:10" s="10" customFormat="1" ht="16.5" customHeight="1">
      <c r="A29" s="51" t="s">
        <v>3</v>
      </c>
      <c r="B29" s="111">
        <v>75</v>
      </c>
      <c r="C29" s="58" t="str">
        <f>IF(ISNA(VLOOKUP($B29,List!$B$5:$K$64701,2,FALSE)),"",VLOOKUP($B29,List!$B$5:$K$64701,2,FALSE))</f>
        <v>Jūratė Lazauskaitė</v>
      </c>
      <c r="D29" s="59" t="str">
        <f>IF(ISNA(VLOOKUP($B29,List!$B$5:$K$64701,5,FALSE)),"",VLOOKUP($B29,List!$B$5:$K$64701,5,FALSE))</f>
        <v>Moony ( Moony Donum Cordis )</v>
      </c>
      <c r="E29" s="17">
        <v>1</v>
      </c>
      <c r="F29" s="18">
        <v>30.76</v>
      </c>
      <c r="G29" s="70">
        <f t="shared" si="0"/>
        <v>5</v>
      </c>
      <c r="H29" s="71">
        <f t="shared" si="1"/>
        <v>0</v>
      </c>
      <c r="I29" s="69">
        <f t="shared" si="2"/>
        <v>5</v>
      </c>
      <c r="J29" s="109"/>
    </row>
    <row r="30" spans="1:10" s="10" customFormat="1" ht="16.5" customHeight="1">
      <c r="A30" s="51" t="s">
        <v>3</v>
      </c>
      <c r="B30" s="111">
        <v>76</v>
      </c>
      <c r="C30" s="58" t="str">
        <f>IF(ISNA(VLOOKUP($B30,List!$B$5:$K$64701,2,FALSE)),"",VLOOKUP($B30,List!$B$5:$K$64701,2,FALSE))</f>
        <v>Natalija Loginova</v>
      </c>
      <c r="D30" s="59" t="str">
        <f>IF(ISNA(VLOOKUP($B30,List!$B$5:$K$64701,5,FALSE)),"",VLOOKUP($B30,List!$B$5:$K$64701,5,FALSE))</f>
        <v>Ella ( Ella vom Teufell Insel )</v>
      </c>
      <c r="E30" s="17" t="s">
        <v>337</v>
      </c>
      <c r="F30" s="18"/>
      <c r="G30" s="70">
        <f t="shared" si="0"/>
        <v>100</v>
      </c>
      <c r="H30" s="71">
        <f t="shared" si="1"/>
        <v>0</v>
      </c>
      <c r="I30" s="69">
        <f t="shared" si="2"/>
        <v>100</v>
      </c>
      <c r="J30" s="109"/>
    </row>
    <row r="31" spans="1:10" s="10" customFormat="1" ht="16.5" customHeight="1">
      <c r="A31" s="51" t="s">
        <v>3</v>
      </c>
      <c r="B31" s="111">
        <v>77</v>
      </c>
      <c r="C31" s="58" t="str">
        <f>IF(ISNA(VLOOKUP($B31,List!$B$5:$K$64701,2,FALSE)),"",VLOOKUP($B31,List!$B$5:$K$64701,2,FALSE))</f>
        <v>Vytautas Guobys</v>
      </c>
      <c r="D31" s="59" t="str">
        <f>IF(ISNA(VLOOKUP($B31,List!$B$5:$K$64701,5,FALSE)),"",VLOOKUP($B31,List!$B$5:$K$64701,5,FALSE))</f>
        <v>Argas ( Argas )</v>
      </c>
      <c r="E31" s="17">
        <v>2</v>
      </c>
      <c r="F31" s="18">
        <v>35.55</v>
      </c>
      <c r="G31" s="70">
        <f t="shared" si="0"/>
        <v>10</v>
      </c>
      <c r="H31" s="71">
        <f t="shared" si="1"/>
        <v>0</v>
      </c>
      <c r="I31" s="69">
        <f t="shared" si="2"/>
        <v>10</v>
      </c>
      <c r="J31" s="109"/>
    </row>
    <row r="32" spans="1:10" s="10" customFormat="1" ht="16.5" customHeight="1">
      <c r="A32" s="51" t="s">
        <v>3</v>
      </c>
      <c r="B32" s="116">
        <v>78</v>
      </c>
      <c r="C32" s="117" t="str">
        <f>IF(ISNA(VLOOKUP($B32,List!$B$5:$K$64701,2,FALSE)),"",VLOOKUP($B32,List!$B$5:$K$64701,2,FALSE))</f>
        <v>Svetlana Kreslina</v>
      </c>
      <c r="D32" s="118" t="str">
        <f>IF(ISNA(VLOOKUP($B32,List!$B$5:$K$64701,5,FALSE)),"",VLOOKUP($B32,List!$B$5:$K$64701,5,FALSE))</f>
        <v>Lista ( Lista Bella )</v>
      </c>
      <c r="E32" s="119" t="s">
        <v>336</v>
      </c>
      <c r="F32" s="120"/>
      <c r="G32" s="70">
        <f t="shared" si="0"/>
        <v>100</v>
      </c>
      <c r="H32" s="121">
        <f t="shared" si="1"/>
        <v>0</v>
      </c>
      <c r="I32" s="69">
        <f t="shared" si="2"/>
        <v>100</v>
      </c>
      <c r="J32" s="122"/>
    </row>
    <row r="33" spans="1:10" s="10" customFormat="1" ht="14.25" customHeight="1">
      <c r="A33" s="146"/>
      <c r="B33" s="147"/>
      <c r="C33" s="150" t="s">
        <v>7</v>
      </c>
      <c r="D33" s="150"/>
      <c r="E33" s="150"/>
      <c r="F33" s="150"/>
      <c r="G33" s="150"/>
      <c r="H33" s="150"/>
      <c r="I33" s="150"/>
      <c r="J33" s="151"/>
    </row>
    <row r="34" spans="1:10" s="10" customFormat="1" ht="16.5" customHeight="1">
      <c r="A34" s="51" t="s">
        <v>4</v>
      </c>
      <c r="B34" s="111">
        <v>33</v>
      </c>
      <c r="C34" s="58" t="str">
        <f>IF(ISNA(VLOOKUP($B34,List!$B$5:$K$64701,2,FALSE)),"",VLOOKUP($B34,List!$B$5:$K$64701,2,FALSE))</f>
        <v>Mantas Tarutis</v>
      </c>
      <c r="D34" s="59" t="str">
        <f>IF(ISNA(VLOOKUP($B34,List!$B$5:$K$64701,5,FALSE)),"",VLOOKUP($B34,List!$B$5:$K$64701,5,FALSE))</f>
        <v>Mėta ( Mėta )</v>
      </c>
      <c r="E34" s="17" t="s">
        <v>336</v>
      </c>
      <c r="F34" s="18"/>
      <c r="G34" s="70">
        <f aca="true" t="shared" si="3" ref="G34:G43">IF(OR(E34="diskv.",E34="ns"),100,5*E34)</f>
        <v>100</v>
      </c>
      <c r="H34" s="71">
        <f aca="true" t="shared" si="4" ref="H34:H43">IF(F34="-","-",(IF(F34&gt;I$4,"diskv.",IF(F34&gt;G$4,F34-G$4,0))))</f>
        <v>0</v>
      </c>
      <c r="I34" s="69">
        <f aca="true" t="shared" si="5" ref="I34:I43">IF(OR(E34="diskv.",E34="ns",H34="diskv."),100,G34+H34)</f>
        <v>100</v>
      </c>
      <c r="J34" s="109"/>
    </row>
    <row r="35" spans="1:10" s="10" customFormat="1" ht="16.5" customHeight="1">
      <c r="A35" s="51" t="s">
        <v>4</v>
      </c>
      <c r="B35" s="113">
        <v>34</v>
      </c>
      <c r="C35" s="58" t="str">
        <f>IF(ISNA(VLOOKUP($B35,List!$B$5:$K$64701,2,FALSE)),"",VLOOKUP($B35,List!$B$5:$K$64701,2,FALSE))</f>
        <v>Arnas Citavičius</v>
      </c>
      <c r="D35" s="59" t="str">
        <f>IF(ISNA(VLOOKUP($B35,List!$B$5:$K$64701,5,FALSE)),"",VLOOKUP($B35,List!$B$5:$K$64701,5,FALSE))</f>
        <v>Koris ( Koralas Tai Fokstrotas )</v>
      </c>
      <c r="E35" s="17" t="s">
        <v>337</v>
      </c>
      <c r="F35" s="18"/>
      <c r="G35" s="70">
        <f t="shared" si="3"/>
        <v>100</v>
      </c>
      <c r="H35" s="71">
        <f t="shared" si="4"/>
        <v>0</v>
      </c>
      <c r="I35" s="69">
        <f t="shared" si="5"/>
        <v>100</v>
      </c>
      <c r="J35" s="109"/>
    </row>
    <row r="36" spans="1:10" s="10" customFormat="1" ht="16.5" customHeight="1">
      <c r="A36" s="51" t="s">
        <v>4</v>
      </c>
      <c r="B36" s="48">
        <v>51</v>
      </c>
      <c r="C36" s="58" t="str">
        <f>IF(ISNA(VLOOKUP($B36,List!$B$5:$K$64701,2,FALSE)),"",VLOOKUP($B36,List!$B$5:$K$64701,2,FALSE))</f>
        <v>Ivaneta Anuskevic</v>
      </c>
      <c r="D36" s="59" t="str">
        <f>IF(ISNA(VLOOKUP($B36,List!$B$5:$K$64701,5,FALSE)),"",VLOOKUP($B36,List!$B$5:$K$64701,5,FALSE))</f>
        <v>Azur ( Bily Romance Auksine Zvaigzde )</v>
      </c>
      <c r="E36" s="17">
        <v>0</v>
      </c>
      <c r="F36" s="18">
        <v>34.6</v>
      </c>
      <c r="G36" s="70">
        <f t="shared" si="3"/>
        <v>0</v>
      </c>
      <c r="H36" s="71">
        <f t="shared" si="4"/>
        <v>0</v>
      </c>
      <c r="I36" s="69">
        <f t="shared" si="5"/>
        <v>0</v>
      </c>
      <c r="J36" s="109" t="s">
        <v>340</v>
      </c>
    </row>
    <row r="37" spans="1:10" s="10" customFormat="1" ht="16.5" customHeight="1">
      <c r="A37" s="51" t="s">
        <v>4</v>
      </c>
      <c r="B37" s="111">
        <v>53</v>
      </c>
      <c r="C37" s="58" t="str">
        <f>IF(ISNA(VLOOKUP($B37,List!$B$5:$K$64701,2,FALSE)),"",VLOOKUP($B37,List!$B$5:$K$64701,2,FALSE))</f>
        <v>Žanna Ivanova</v>
      </c>
      <c r="D37" s="59" t="str">
        <f>IF(ISNA(VLOOKUP($B37,List!$B$5:$K$64701,5,FALSE)),"",VLOOKUP($B37,List!$B$5:$K$64701,5,FALSE))</f>
        <v>Karat</v>
      </c>
      <c r="E37" s="17">
        <v>0</v>
      </c>
      <c r="F37" s="18">
        <v>41.33</v>
      </c>
      <c r="G37" s="70">
        <f t="shared" si="3"/>
        <v>0</v>
      </c>
      <c r="H37" s="71">
        <f t="shared" si="4"/>
        <v>0</v>
      </c>
      <c r="I37" s="69">
        <f t="shared" si="5"/>
        <v>0</v>
      </c>
      <c r="J37" s="109"/>
    </row>
    <row r="38" spans="1:10" s="10" customFormat="1" ht="16.5" customHeight="1">
      <c r="A38" s="51" t="s">
        <v>4</v>
      </c>
      <c r="B38" s="111">
        <v>54</v>
      </c>
      <c r="C38" s="58" t="str">
        <f>IF(ISNA(VLOOKUP($B38,List!$B$5:$K$64701,2,FALSE)),"",VLOOKUP($B38,List!$B$5:$K$64701,2,FALSE))</f>
        <v>Radvilė Klimavičiūtė</v>
      </c>
      <c r="D38" s="59" t="str">
        <f>IF(ISNA(VLOOKUP($B38,List!$B$5:$K$64701,5,FALSE)),"",VLOOKUP($B38,List!$B$5:$K$64701,5,FALSE))</f>
        <v>Mažius</v>
      </c>
      <c r="E38" s="17">
        <v>0</v>
      </c>
      <c r="F38" s="18">
        <v>46.17</v>
      </c>
      <c r="G38" s="70">
        <f t="shared" si="3"/>
        <v>0</v>
      </c>
      <c r="H38" s="71">
        <f t="shared" si="4"/>
        <v>1.1700000000000017</v>
      </c>
      <c r="I38" s="69">
        <f t="shared" si="5"/>
        <v>1.1700000000000017</v>
      </c>
      <c r="J38" s="109"/>
    </row>
    <row r="39" spans="1:10" s="10" customFormat="1" ht="16.5" customHeight="1">
      <c r="A39" s="51" t="s">
        <v>4</v>
      </c>
      <c r="B39" s="111">
        <v>55</v>
      </c>
      <c r="C39" s="58" t="str">
        <f>IF(ISNA(VLOOKUP($B39,List!$B$5:$K$64701,2,FALSE)),"",VLOOKUP($B39,List!$B$5:$K$64701,2,FALSE))</f>
        <v>Dalia Udriene</v>
      </c>
      <c r="D39" s="59" t="str">
        <f>IF(ISNA(VLOOKUP($B39,List!$B$5:$K$64701,5,FALSE)),"",VLOOKUP($B39,List!$B$5:$K$64701,5,FALSE))</f>
        <v>Eni ( Enya Bestmudi )</v>
      </c>
      <c r="E39" s="17" t="s">
        <v>337</v>
      </c>
      <c r="F39" s="18"/>
      <c r="G39" s="70">
        <f t="shared" si="3"/>
        <v>100</v>
      </c>
      <c r="H39" s="71">
        <f t="shared" si="4"/>
        <v>0</v>
      </c>
      <c r="I39" s="69">
        <f t="shared" si="5"/>
        <v>100</v>
      </c>
      <c r="J39" s="109"/>
    </row>
    <row r="40" spans="1:10" s="10" customFormat="1" ht="16.5" customHeight="1">
      <c r="A40" s="51" t="s">
        <v>4</v>
      </c>
      <c r="B40" s="111">
        <v>56</v>
      </c>
      <c r="C40" s="58" t="str">
        <f>IF(ISNA(VLOOKUP($B40,List!$B$5:$K$64701,2,FALSE)),"",VLOOKUP($B40,List!$B$5:$K$64701,2,FALSE))</f>
        <v>Gediminas Vileikis</v>
      </c>
      <c r="D40" s="59" t="str">
        <f>IF(ISNA(VLOOKUP($B40,List!$B$5:$K$64701,5,FALSE)),"",VLOOKUP($B40,List!$B$5:$K$64701,5,FALSE))</f>
        <v>Pepė</v>
      </c>
      <c r="E40" s="17">
        <v>0</v>
      </c>
      <c r="F40" s="18">
        <v>35.03</v>
      </c>
      <c r="G40" s="70">
        <f t="shared" si="3"/>
        <v>0</v>
      </c>
      <c r="H40" s="71">
        <f t="shared" si="4"/>
        <v>0</v>
      </c>
      <c r="I40" s="69">
        <f t="shared" si="5"/>
        <v>0</v>
      </c>
      <c r="J40" s="109"/>
    </row>
    <row r="41" spans="1:10" s="10" customFormat="1" ht="16.5" customHeight="1">
      <c r="A41" s="51" t="s">
        <v>4</v>
      </c>
      <c r="B41" s="111">
        <v>79</v>
      </c>
      <c r="C41" s="58" t="str">
        <f>IF(ISNA(VLOOKUP($B41,List!$B$5:$K$64701,2,FALSE)),"",VLOOKUP($B41,List!$B$5:$K$64701,2,FALSE))</f>
        <v>Jelena Proshina</v>
      </c>
      <c r="D41" s="59" t="str">
        <f>IF(ISNA(VLOOKUP($B41,List!$B$5:$K$64701,5,FALSE)),"",VLOOKUP($B41,List!$B$5:$K$64701,5,FALSE))</f>
        <v>Aktush ( Houndbrae Akush )</v>
      </c>
      <c r="E41" s="17">
        <v>0</v>
      </c>
      <c r="F41" s="18">
        <v>34.31</v>
      </c>
      <c r="G41" s="70">
        <f t="shared" si="3"/>
        <v>0</v>
      </c>
      <c r="H41" s="71">
        <f t="shared" si="4"/>
        <v>0</v>
      </c>
      <c r="I41" s="69">
        <f t="shared" si="5"/>
        <v>0</v>
      </c>
      <c r="J41" s="109" t="s">
        <v>339</v>
      </c>
    </row>
    <row r="42" spans="1:10" s="10" customFormat="1" ht="16.5" customHeight="1">
      <c r="A42" s="51" t="s">
        <v>4</v>
      </c>
      <c r="B42" s="48">
        <v>81</v>
      </c>
      <c r="C42" s="58" t="str">
        <f>IF(ISNA(VLOOKUP($B42,List!$B$5:$K$64701,2,FALSE)),"",VLOOKUP($B42,List!$B$5:$K$64701,2,FALSE))</f>
        <v>Andrejs Makarovs</v>
      </c>
      <c r="D42" s="59" t="str">
        <f>IF(ISNA(VLOOKUP($B42,List!$B$5:$K$64701,5,FALSE)),"",VLOOKUP($B42,List!$B$5:$K$64701,5,FALSE))</f>
        <v>Jolly ( Stasyline Jemma )</v>
      </c>
      <c r="E42" s="17">
        <v>0</v>
      </c>
      <c r="F42" s="18">
        <v>30.83</v>
      </c>
      <c r="G42" s="70">
        <f t="shared" si="3"/>
        <v>0</v>
      </c>
      <c r="H42" s="71">
        <f t="shared" si="4"/>
        <v>0</v>
      </c>
      <c r="I42" s="69">
        <f t="shared" si="5"/>
        <v>0</v>
      </c>
      <c r="J42" s="109" t="s">
        <v>338</v>
      </c>
    </row>
    <row r="43" spans="1:10" s="10" customFormat="1" ht="16.5" customHeight="1">
      <c r="A43" s="51" t="s">
        <v>4</v>
      </c>
      <c r="B43" s="111">
        <v>82</v>
      </c>
      <c r="C43" s="58" t="str">
        <f>IF(ISNA(VLOOKUP($B43,List!$B$5:$K$64701,2,FALSE)),"",VLOOKUP($B43,List!$B$5:$K$64701,2,FALSE))</f>
        <v>Rasa Guobiene</v>
      </c>
      <c r="D43" s="59" t="str">
        <f>IF(ISNA(VLOOKUP($B43,List!$B$5:$K$64701,5,FALSE)),"",VLOOKUP($B43,List!$B$5:$K$64701,5,FALSE))</f>
        <v>Rubis ( Rubinas )</v>
      </c>
      <c r="E43" s="17">
        <v>0</v>
      </c>
      <c r="F43" s="18">
        <v>35.02</v>
      </c>
      <c r="G43" s="70">
        <f t="shared" si="3"/>
        <v>0</v>
      </c>
      <c r="H43" s="71">
        <f t="shared" si="4"/>
        <v>0</v>
      </c>
      <c r="I43" s="69">
        <f t="shared" si="5"/>
        <v>0</v>
      </c>
      <c r="J43" s="109"/>
    </row>
    <row r="44" spans="1:10" s="10" customFormat="1" ht="14.25" customHeight="1">
      <c r="A44" s="146"/>
      <c r="B44" s="147"/>
      <c r="C44" s="150" t="s">
        <v>8</v>
      </c>
      <c r="D44" s="150"/>
      <c r="E44" s="150"/>
      <c r="F44" s="150"/>
      <c r="G44" s="150"/>
      <c r="H44" s="150"/>
      <c r="I44" s="150"/>
      <c r="J44" s="151"/>
    </row>
    <row r="45" spans="1:10" s="10" customFormat="1" ht="16.5" customHeight="1">
      <c r="A45" s="51" t="s">
        <v>5</v>
      </c>
      <c r="B45" s="111">
        <v>35</v>
      </c>
      <c r="C45" s="58" t="str">
        <f>IF(ISNA(VLOOKUP($B45,List!$B$5:$K$64701,2,FALSE)),"",VLOOKUP($B45,List!$B$5:$K$64701,2,FALSE))</f>
        <v>Raminta Zilinskaite</v>
      </c>
      <c r="D45" s="59" t="str">
        <f>IF(ISNA(VLOOKUP($B45,List!$B$5:$K$64701,5,FALSE)),"",VLOOKUP($B45,List!$B$5:$K$64701,5,FALSE))</f>
        <v>Kiri ( Shakira )</v>
      </c>
      <c r="E45" s="17" t="s">
        <v>337</v>
      </c>
      <c r="F45" s="18"/>
      <c r="G45" s="70">
        <f aca="true" t="shared" si="6" ref="G45:G63">IF(OR(E45="diskv.",E45="ns"),100,5*E45)</f>
        <v>100</v>
      </c>
      <c r="H45" s="71">
        <f aca="true" t="shared" si="7" ref="H45:H63">IF(F45="-","-",(IF(F45&gt;I$4,"diskv.",IF(F45&gt;G$4,F45-G$4,0))))</f>
        <v>0</v>
      </c>
      <c r="I45" s="69">
        <f aca="true" t="shared" si="8" ref="I45:I63">IF(OR(E45="diskv.",E45="ns",H45="diskv."),100,G45+H45)</f>
        <v>100</v>
      </c>
      <c r="J45" s="109"/>
    </row>
    <row r="46" spans="1:10" s="10" customFormat="1" ht="16.5" customHeight="1">
      <c r="A46" s="51" t="s">
        <v>5</v>
      </c>
      <c r="B46" s="111">
        <v>37</v>
      </c>
      <c r="C46" s="58" t="str">
        <f>IF(ISNA(VLOOKUP($B46,List!$B$5:$K$64701,2,FALSE)),"",VLOOKUP($B46,List!$B$5:$K$64701,2,FALSE))</f>
        <v>Natali Happonen</v>
      </c>
      <c r="D46" s="59" t="str">
        <f>IF(ISNA(VLOOKUP($B46,List!$B$5:$K$64701,5,FALSE)),"",VLOOKUP($B46,List!$B$5:$K$64701,5,FALSE))</f>
        <v>Endy ( Endy Admiko )</v>
      </c>
      <c r="E46" s="17" t="s">
        <v>337</v>
      </c>
      <c r="F46" s="18"/>
      <c r="G46" s="70">
        <f t="shared" si="6"/>
        <v>100</v>
      </c>
      <c r="H46" s="71">
        <f t="shared" si="7"/>
        <v>0</v>
      </c>
      <c r="I46" s="69">
        <f t="shared" si="8"/>
        <v>100</v>
      </c>
      <c r="J46" s="109"/>
    </row>
    <row r="47" spans="1:10" s="10" customFormat="1" ht="16.5" customHeight="1">
      <c r="A47" s="51" t="s">
        <v>5</v>
      </c>
      <c r="B47" s="111">
        <v>40</v>
      </c>
      <c r="C47" s="58" t="str">
        <f>IF(ISNA(VLOOKUP($B47,List!$B$5:$K$64701,2,FALSE)),"",VLOOKUP($B47,List!$B$5:$K$64701,2,FALSE))</f>
        <v>Rasa Valauskiene</v>
      </c>
      <c r="D47" s="59" t="str">
        <f>IF(ISNA(VLOOKUP($B47,List!$B$5:$K$64701,5,FALSE)),"",VLOOKUP($B47,List!$B$5:$K$64701,5,FALSE))</f>
        <v>Pepsis ( Pepsis )</v>
      </c>
      <c r="E47" s="17">
        <v>1</v>
      </c>
      <c r="F47" s="18">
        <v>45.5</v>
      </c>
      <c r="G47" s="70">
        <f t="shared" si="6"/>
        <v>5</v>
      </c>
      <c r="H47" s="71">
        <f t="shared" si="7"/>
        <v>0.5</v>
      </c>
      <c r="I47" s="69">
        <f t="shared" si="8"/>
        <v>5.5</v>
      </c>
      <c r="J47" s="109"/>
    </row>
    <row r="48" spans="1:10" s="10" customFormat="1" ht="16.5" customHeight="1">
      <c r="A48" s="51" t="s">
        <v>5</v>
      </c>
      <c r="B48" s="111">
        <v>41</v>
      </c>
      <c r="C48" s="58" t="str">
        <f>IF(ISNA(VLOOKUP($B48,List!$B$5:$K$64701,2,FALSE)),"",VLOOKUP($B48,List!$B$5:$K$64701,2,FALSE))</f>
        <v>Jeļena Šķepaste</v>
      </c>
      <c r="D48" s="59" t="str">
        <f>IF(ISNA(VLOOKUP($B48,List!$B$5:$K$64701,5,FALSE)),"",VLOOKUP($B48,List!$B$5:$K$64701,5,FALSE))</f>
        <v>Winnie ( Hobby Maryden Go Ento Smoorf )</v>
      </c>
      <c r="E48" s="17" t="s">
        <v>337</v>
      </c>
      <c r="F48" s="18"/>
      <c r="G48" s="70">
        <f t="shared" si="6"/>
        <v>100</v>
      </c>
      <c r="H48" s="71">
        <f t="shared" si="7"/>
        <v>0</v>
      </c>
      <c r="I48" s="69">
        <f t="shared" si="8"/>
        <v>100</v>
      </c>
      <c r="J48" s="109"/>
    </row>
    <row r="49" spans="1:10" s="10" customFormat="1" ht="16.5" customHeight="1">
      <c r="A49" s="51" t="s">
        <v>5</v>
      </c>
      <c r="B49" s="111">
        <v>58</v>
      </c>
      <c r="C49" s="58" t="str">
        <f>IF(ISNA(VLOOKUP($B49,List!$B$5:$K$64701,2,FALSE)),"",VLOOKUP($B49,List!$B$5:$K$64701,2,FALSE))</f>
        <v>Rasa Guobiene</v>
      </c>
      <c r="D49" s="59" t="str">
        <f>IF(ISNA(VLOOKUP($B49,List!$B$5:$K$64701,5,FALSE)),"",VLOOKUP($B49,List!$B$5:$K$64701,5,FALSE))</f>
        <v>Čika ( Vitnė )</v>
      </c>
      <c r="E49" s="17">
        <v>1</v>
      </c>
      <c r="F49" s="18">
        <v>38.32</v>
      </c>
      <c r="G49" s="70">
        <f t="shared" si="6"/>
        <v>5</v>
      </c>
      <c r="H49" s="71">
        <f t="shared" si="7"/>
        <v>0</v>
      </c>
      <c r="I49" s="69">
        <f t="shared" si="8"/>
        <v>5</v>
      </c>
      <c r="J49" s="109"/>
    </row>
    <row r="50" spans="1:10" s="10" customFormat="1" ht="16.5" customHeight="1">
      <c r="A50" s="51" t="s">
        <v>5</v>
      </c>
      <c r="B50" s="111">
        <v>59</v>
      </c>
      <c r="C50" s="58" t="str">
        <f>IF(ISNA(VLOOKUP($B50,List!$B$5:$K$64701,2,FALSE)),"",VLOOKUP($B50,List!$B$5:$K$64701,2,FALSE))</f>
        <v>Diana Butkute</v>
      </c>
      <c r="D50" s="59" t="str">
        <f>IF(ISNA(VLOOKUP($B50,List!$B$5:$K$64701,5,FALSE)),"",VLOOKUP($B50,List!$B$5:$K$64701,5,FALSE))</f>
        <v>Trikse</v>
      </c>
      <c r="E50" s="17" t="s">
        <v>337</v>
      </c>
      <c r="F50" s="18"/>
      <c r="G50" s="70">
        <f t="shared" si="6"/>
        <v>100</v>
      </c>
      <c r="H50" s="71">
        <f t="shared" si="7"/>
        <v>0</v>
      </c>
      <c r="I50" s="69">
        <f t="shared" si="8"/>
        <v>100</v>
      </c>
      <c r="J50" s="109"/>
    </row>
    <row r="51" spans="1:10" s="10" customFormat="1" ht="16.5" customHeight="1">
      <c r="A51" s="51" t="s">
        <v>5</v>
      </c>
      <c r="B51" s="111">
        <v>60</v>
      </c>
      <c r="C51" s="58" t="str">
        <f>IF(ISNA(VLOOKUP($B51,List!$B$5:$K$64701,2,FALSE)),"",VLOOKUP($B51,List!$B$5:$K$64701,2,FALSE))</f>
        <v>Jurgita Žukauskienė</v>
      </c>
      <c r="D51" s="59" t="str">
        <f>IF(ISNA(VLOOKUP($B51,List!$B$5:$K$64701,5,FALSE)),"",VLOOKUP($B51,List!$B$5:$K$64701,5,FALSE))</f>
        <v>Topas ( Topas Aukso Uoga )</v>
      </c>
      <c r="E51" s="17">
        <v>0</v>
      </c>
      <c r="F51" s="18">
        <v>42.03</v>
      </c>
      <c r="G51" s="70">
        <f t="shared" si="6"/>
        <v>0</v>
      </c>
      <c r="H51" s="71">
        <f t="shared" si="7"/>
        <v>0</v>
      </c>
      <c r="I51" s="69">
        <f t="shared" si="8"/>
        <v>0</v>
      </c>
      <c r="J51" s="109"/>
    </row>
    <row r="52" spans="1:10" s="10" customFormat="1" ht="16.5" customHeight="1">
      <c r="A52" s="51" t="s">
        <v>5</v>
      </c>
      <c r="B52" s="111">
        <v>61</v>
      </c>
      <c r="C52" s="58" t="str">
        <f>IF(ISNA(VLOOKUP($B52,List!$B$5:$K$64701,2,FALSE)),"",VLOOKUP($B52,List!$B$5:$K$64701,2,FALSE))</f>
        <v>Gunita Romanovska</v>
      </c>
      <c r="D52" s="59" t="str">
        <f>IF(ISNA(VLOOKUP($B52,List!$B$5:$K$64701,5,FALSE)),"",VLOOKUP($B52,List!$B$5:$K$64701,5,FALSE))</f>
        <v>EiJey ( Snow Danwest Eternity Joy )</v>
      </c>
      <c r="E52" s="17">
        <v>0</v>
      </c>
      <c r="F52" s="18">
        <v>46.18</v>
      </c>
      <c r="G52" s="70">
        <f t="shared" si="6"/>
        <v>0</v>
      </c>
      <c r="H52" s="71">
        <f t="shared" si="7"/>
        <v>1.1799999999999997</v>
      </c>
      <c r="I52" s="69">
        <f t="shared" si="8"/>
        <v>1.1799999999999997</v>
      </c>
      <c r="J52" s="109"/>
    </row>
    <row r="53" spans="1:10" s="10" customFormat="1" ht="16.5" customHeight="1">
      <c r="A53" s="51" t="s">
        <v>5</v>
      </c>
      <c r="B53" s="111">
        <v>62</v>
      </c>
      <c r="C53" s="58" t="str">
        <f>IF(ISNA(VLOOKUP($B53,List!$B$5:$K$64701,2,FALSE)),"",VLOOKUP($B53,List!$B$5:$K$64701,2,FALSE))</f>
        <v>Vasarė Žukauskaitė</v>
      </c>
      <c r="D53" s="59" t="str">
        <f>IF(ISNA(VLOOKUP($B53,List!$B$5:$K$64701,5,FALSE)),"",VLOOKUP($B53,List!$B$5:$K$64701,5,FALSE))</f>
        <v>Kapri ( Kapri-czuk Hodowla Myślinów )</v>
      </c>
      <c r="E53" s="17">
        <v>0</v>
      </c>
      <c r="F53" s="18">
        <v>42.93</v>
      </c>
      <c r="G53" s="70">
        <f t="shared" si="6"/>
        <v>0</v>
      </c>
      <c r="H53" s="71">
        <f t="shared" si="7"/>
        <v>0</v>
      </c>
      <c r="I53" s="69">
        <f t="shared" si="8"/>
        <v>0</v>
      </c>
      <c r="J53" s="109"/>
    </row>
    <row r="54" spans="1:10" s="10" customFormat="1" ht="16.5" customHeight="1">
      <c r="A54" s="51" t="s">
        <v>5</v>
      </c>
      <c r="B54" s="111">
        <v>83</v>
      </c>
      <c r="C54" s="58" t="str">
        <f>IF(ISNA(VLOOKUP($B54,List!$B$5:$K$64701,2,FALSE)),"",VLOOKUP($B54,List!$B$5:$K$64701,2,FALSE))</f>
        <v>Giedre Valauskaite</v>
      </c>
      <c r="D54" s="59" t="str">
        <f>IF(ISNA(VLOOKUP($B54,List!$B$5:$K$64701,5,FALSE)),"",VLOOKUP($B54,List!$B$5:$K$64701,5,FALSE))</f>
        <v>cile ( chily nykstuku imperija )</v>
      </c>
      <c r="E54" s="17" t="s">
        <v>337</v>
      </c>
      <c r="F54" s="18"/>
      <c r="G54" s="70">
        <f t="shared" si="6"/>
        <v>100</v>
      </c>
      <c r="H54" s="71">
        <f t="shared" si="7"/>
        <v>0</v>
      </c>
      <c r="I54" s="69">
        <f t="shared" si="8"/>
        <v>100</v>
      </c>
      <c r="J54" s="109"/>
    </row>
    <row r="55" spans="1:10" s="10" customFormat="1" ht="16.5" customHeight="1">
      <c r="A55" s="51" t="s">
        <v>5</v>
      </c>
      <c r="B55" s="111">
        <v>84</v>
      </c>
      <c r="C55" s="58" t="str">
        <f>IF(ISNA(VLOOKUP($B55,List!$B$5:$K$64701,2,FALSE)),"",VLOOKUP($B55,List!$B$5:$K$64701,2,FALSE))</f>
        <v>Raminta Zilinskaite</v>
      </c>
      <c r="D55" s="59" t="str">
        <f>IF(ISNA(VLOOKUP($B55,List!$B$5:$K$64701,5,FALSE)),"",VLOOKUP($B55,List!$B$5:$K$64701,5,FALSE))</f>
        <v>Zara ( Zara )</v>
      </c>
      <c r="E55" s="17">
        <v>0</v>
      </c>
      <c r="F55" s="18">
        <v>36.96</v>
      </c>
      <c r="G55" s="70">
        <f t="shared" si="6"/>
        <v>0</v>
      </c>
      <c r="H55" s="71">
        <f t="shared" si="7"/>
        <v>0</v>
      </c>
      <c r="I55" s="69">
        <f t="shared" si="8"/>
        <v>0</v>
      </c>
      <c r="J55" s="109" t="s">
        <v>340</v>
      </c>
    </row>
    <row r="56" spans="1:10" s="10" customFormat="1" ht="16.5" customHeight="1">
      <c r="A56" s="51" t="s">
        <v>5</v>
      </c>
      <c r="B56" s="111">
        <v>87</v>
      </c>
      <c r="C56" s="58" t="str">
        <f>IF(ISNA(VLOOKUP($B56,List!$B$5:$K$64701,2,FALSE)),"",VLOOKUP($B56,List!$B$5:$K$64701,2,FALSE))</f>
        <v>Liivika Pärg</v>
      </c>
      <c r="D56" s="59" t="str">
        <f>IF(ISNA(VLOOKUP($B56,List!$B$5:$K$64701,5,FALSE)),"",VLOOKUP($B56,List!$B$5:$K$64701,5,FALSE))</f>
        <v>Mirka ( Fire Rock Dandelion )</v>
      </c>
      <c r="E56" s="17">
        <v>1</v>
      </c>
      <c r="F56" s="18">
        <v>34.8</v>
      </c>
      <c r="G56" s="70">
        <f t="shared" si="6"/>
        <v>5</v>
      </c>
      <c r="H56" s="71">
        <f t="shared" si="7"/>
        <v>0</v>
      </c>
      <c r="I56" s="69">
        <f t="shared" si="8"/>
        <v>5</v>
      </c>
      <c r="J56" s="109"/>
    </row>
    <row r="57" spans="1:10" s="10" customFormat="1" ht="16.5" customHeight="1">
      <c r="A57" s="51" t="s">
        <v>5</v>
      </c>
      <c r="B57" s="111">
        <v>88</v>
      </c>
      <c r="C57" s="58" t="str">
        <f>IF(ISNA(VLOOKUP($B57,List!$B$5:$K$64701,2,FALSE)),"",VLOOKUP($B57,List!$B$5:$K$64701,2,FALSE))</f>
        <v>Solvita Slišāne</v>
      </c>
      <c r="D57" s="59" t="str">
        <f>IF(ISNA(VLOOKUP($B57,List!$B$5:$K$64701,5,FALSE)),"",VLOOKUP($B57,List!$B$5:$K$64701,5,FALSE))</f>
        <v>Tika ( Tika )</v>
      </c>
      <c r="E57" s="17">
        <v>0</v>
      </c>
      <c r="F57" s="18">
        <v>33.31</v>
      </c>
      <c r="G57" s="70">
        <f t="shared" si="6"/>
        <v>0</v>
      </c>
      <c r="H57" s="71">
        <f t="shared" si="7"/>
        <v>0</v>
      </c>
      <c r="I57" s="69">
        <f t="shared" si="8"/>
        <v>0</v>
      </c>
      <c r="J57" s="109" t="s">
        <v>339</v>
      </c>
    </row>
    <row r="58" spans="1:10" s="10" customFormat="1" ht="16.5" customHeight="1">
      <c r="A58" s="51" t="s">
        <v>5</v>
      </c>
      <c r="B58" s="111">
        <v>89</v>
      </c>
      <c r="C58" s="58" t="str">
        <f>IF(ISNA(VLOOKUP($B58,List!$B$5:$K$64701,2,FALSE)),"",VLOOKUP($B58,List!$B$5:$K$64701,2,FALSE))</f>
        <v>Laima Statutaite</v>
      </c>
      <c r="D58" s="59" t="str">
        <f>IF(ISNA(VLOOKUP($B58,List!$B$5:$K$64701,5,FALSE)),"",VLOOKUP($B58,List!$B$5:$K$64701,5,FALSE))</f>
        <v>Meta ( Flipsi Tai Fokstrotas )</v>
      </c>
      <c r="E58" s="17">
        <v>0</v>
      </c>
      <c r="F58" s="18">
        <v>31.3</v>
      </c>
      <c r="G58" s="70">
        <f t="shared" si="6"/>
        <v>0</v>
      </c>
      <c r="H58" s="71">
        <f t="shared" si="7"/>
        <v>0</v>
      </c>
      <c r="I58" s="69">
        <f t="shared" si="8"/>
        <v>0</v>
      </c>
      <c r="J58" s="109" t="s">
        <v>338</v>
      </c>
    </row>
    <row r="59" spans="1:10" s="10" customFormat="1" ht="16.5" customHeight="1">
      <c r="A59" s="51" t="s">
        <v>5</v>
      </c>
      <c r="B59" s="111">
        <v>90</v>
      </c>
      <c r="C59" s="58" t="str">
        <f>IF(ISNA(VLOOKUP($B59,List!$B$5:$K$64701,2,FALSE)),"",VLOOKUP($B59,List!$B$5:$K$64701,2,FALSE))</f>
        <v>Svetlana Kreslina</v>
      </c>
      <c r="D59" s="59" t="str">
        <f>IF(ISNA(VLOOKUP($B59,List!$B$5:$K$64701,5,FALSE)),"",VLOOKUP($B59,List!$B$5:$K$64701,5,FALSE))</f>
        <v>Ru ( Flyland Flying Dream )</v>
      </c>
      <c r="E59" s="17" t="s">
        <v>336</v>
      </c>
      <c r="F59" s="18"/>
      <c r="G59" s="70">
        <f t="shared" si="6"/>
        <v>100</v>
      </c>
      <c r="H59" s="71">
        <f t="shared" si="7"/>
        <v>0</v>
      </c>
      <c r="I59" s="69">
        <f t="shared" si="8"/>
        <v>100</v>
      </c>
      <c r="J59" s="109"/>
    </row>
    <row r="60" spans="1:10" s="10" customFormat="1" ht="16.5" customHeight="1">
      <c r="A60" s="51" t="s">
        <v>5</v>
      </c>
      <c r="B60" s="111">
        <v>91</v>
      </c>
      <c r="C60" s="58" t="str">
        <f>IF(ISNA(VLOOKUP($B60,List!$B$5:$K$64701,2,FALSE)),"",VLOOKUP($B60,List!$B$5:$K$64701,2,FALSE))</f>
        <v>Dovilė Blažinauskaitė</v>
      </c>
      <c r="D60" s="59" t="str">
        <f>IF(ISNA(VLOOKUP($B60,List!$B$5:$K$64701,5,FALSE)),"",VLOOKUP($B60,List!$B$5:$K$64701,5,FALSE))</f>
        <v>Dina</v>
      </c>
      <c r="E60" s="17">
        <v>0</v>
      </c>
      <c r="F60" s="18">
        <v>41.93</v>
      </c>
      <c r="G60" s="70">
        <f t="shared" si="6"/>
        <v>0</v>
      </c>
      <c r="H60" s="71">
        <f t="shared" si="7"/>
        <v>0</v>
      </c>
      <c r="I60" s="69">
        <f t="shared" si="8"/>
        <v>0</v>
      </c>
      <c r="J60" s="109"/>
    </row>
    <row r="61" spans="1:10" s="10" customFormat="1" ht="16.5" customHeight="1">
      <c r="A61" s="51" t="s">
        <v>5</v>
      </c>
      <c r="B61" s="111">
        <v>92</v>
      </c>
      <c r="C61" s="58" t="str">
        <f>IF(ISNA(VLOOKUP($B61,List!$B$5:$K$64701,2,FALSE)),"",VLOOKUP($B61,List!$B$5:$K$64701,2,FALSE))</f>
        <v>Vilija Snorkienė</v>
      </c>
      <c r="D61" s="59" t="str">
        <f>IF(ISNA(VLOOKUP($B61,List!$B$5:$K$64701,5,FALSE)),"",VLOOKUP($B61,List!$B$5:$K$64701,5,FALSE))</f>
        <v>Fai ( Ice and Fire )</v>
      </c>
      <c r="E61" s="17" t="s">
        <v>337</v>
      </c>
      <c r="F61" s="18"/>
      <c r="G61" s="70">
        <f t="shared" si="6"/>
        <v>100</v>
      </c>
      <c r="H61" s="71">
        <f t="shared" si="7"/>
        <v>0</v>
      </c>
      <c r="I61" s="69">
        <f t="shared" si="8"/>
        <v>100</v>
      </c>
      <c r="J61" s="109"/>
    </row>
    <row r="62" spans="1:10" s="10" customFormat="1" ht="16.5" customHeight="1">
      <c r="A62" s="51" t="s">
        <v>5</v>
      </c>
      <c r="B62" s="111">
        <v>16</v>
      </c>
      <c r="C62" s="58" t="str">
        <f>IF(ISNA(VLOOKUP($B62,List!$B$5:$K$64701,2,FALSE)),"",VLOOKUP($B62,List!$B$5:$K$64701,2,FALSE))</f>
        <v>Marta Miil</v>
      </c>
      <c r="D62" s="59" t="str">
        <f>IF(ISNA(VLOOKUP($B62,List!$B$5:$K$64701,5,FALSE)),"",VLOOKUP($B62,List!$B$5:$K$64701,5,FALSE))</f>
        <v>Jay ( Sweet Cake from Sielos Draugas )</v>
      </c>
      <c r="E62" s="17">
        <v>2</v>
      </c>
      <c r="F62" s="18">
        <v>39.41</v>
      </c>
      <c r="G62" s="70">
        <f>IF(OR(E62="diskv.",E62="ns"),100,5*E62)</f>
        <v>10</v>
      </c>
      <c r="H62" s="71">
        <f>IF(F62="-","-",(IF(F62&gt;I$4,"diskv.",IF(F62&gt;G$4,F62-G$4,0))))</f>
        <v>0</v>
      </c>
      <c r="I62" s="69">
        <f>IF(OR(E62="diskv.",E62="ns",H62="diskv."),100,G62+H62)</f>
        <v>10</v>
      </c>
      <c r="J62" s="109"/>
    </row>
    <row r="63" spans="1:10" s="10" customFormat="1" ht="16.5" customHeight="1">
      <c r="A63" s="39" t="s">
        <v>5</v>
      </c>
      <c r="B63" s="112">
        <v>93</v>
      </c>
      <c r="C63" s="60" t="str">
        <f>IF(ISNA(VLOOKUP($B63,List!$B$5:$K$64701,2,FALSE)),"",VLOOKUP($B63,List!$B$5:$K$64701,2,FALSE))</f>
        <v>Jūratė Miliūnaitė</v>
      </c>
      <c r="D63" s="61" t="str">
        <f>IF(ISNA(VLOOKUP($B63,List!$B$5:$K$64701,5,FALSE)),"",VLOOKUP($B63,List!$B$5:$K$64701,5,FALSE))</f>
        <v>Sabi ( Wasabi-Auksine svaja z Romanova chovu )</v>
      </c>
      <c r="E63" s="83" t="s">
        <v>337</v>
      </c>
      <c r="F63" s="84"/>
      <c r="G63" s="127">
        <f t="shared" si="6"/>
        <v>100</v>
      </c>
      <c r="H63" s="128">
        <f t="shared" si="7"/>
        <v>0</v>
      </c>
      <c r="I63" s="129">
        <f t="shared" si="8"/>
        <v>100</v>
      </c>
      <c r="J63" s="110"/>
    </row>
    <row r="65" spans="3:4" ht="12.75">
      <c r="C65" s="2" t="s">
        <v>341</v>
      </c>
      <c r="D65" s="2" t="s">
        <v>342</v>
      </c>
    </row>
  </sheetData>
  <sheetProtection sheet="1" objects="1" scenarios="1" autoFilter="0"/>
  <autoFilter ref="A5:J63"/>
  <mergeCells count="8">
    <mergeCell ref="C1:D1"/>
    <mergeCell ref="A44:B44"/>
    <mergeCell ref="C44:J44"/>
    <mergeCell ref="C6:J6"/>
    <mergeCell ref="C4:D4"/>
    <mergeCell ref="A6:B6"/>
    <mergeCell ref="A33:B33"/>
    <mergeCell ref="C33:J33"/>
  </mergeCells>
  <conditionalFormatting sqref="I7:I32 I34:I43 I45:I63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35433070866141736" right="0.15748031496062992" top="0.5905511811023623" bottom="0.5905511811023623" header="0.5118110236220472" footer="0.5118110236220472"/>
  <pageSetup fitToHeight="1" fitToWidth="1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1" sqref="C1:D1"/>
    </sheetView>
  </sheetViews>
  <sheetFormatPr defaultColWidth="9.140625" defaultRowHeight="12.75"/>
  <cols>
    <col min="1" max="1" width="5.14062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7109375" style="3" customWidth="1"/>
    <col min="6" max="6" width="8.8515625" style="3" customWidth="1"/>
    <col min="7" max="7" width="7.7109375" style="3" customWidth="1"/>
    <col min="8" max="8" width="8.7109375" style="3" customWidth="1"/>
    <col min="9" max="9" width="7.7109375" style="3" customWidth="1"/>
    <col min="10" max="10" width="6.71093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57421875" style="3" customWidth="1"/>
    <col min="18" max="18" width="9.7109375" style="2" customWidth="1"/>
    <col min="19" max="19" width="6.57421875" style="2" customWidth="1"/>
    <col min="20" max="20" width="3.8515625" style="2" customWidth="1"/>
    <col min="21" max="16384" width="9.140625" style="2" customWidth="1"/>
  </cols>
  <sheetData>
    <row r="1" spans="3:17" ht="24.75">
      <c r="C1" s="4" t="s">
        <v>1</v>
      </c>
      <c r="D1" s="114" t="s">
        <v>320</v>
      </c>
      <c r="E1" s="5"/>
      <c r="K1" s="6"/>
      <c r="L1" s="6"/>
      <c r="M1" s="6"/>
      <c r="O1" s="6" t="str">
        <f>List!G1</f>
        <v>Judge: Anders Virtanen (Finland)</v>
      </c>
      <c r="P1" s="8"/>
      <c r="Q1" s="8"/>
    </row>
    <row r="2" spans="2:16" ht="13.5" customHeight="1">
      <c r="B2" s="8"/>
      <c r="C2" s="11" t="s">
        <v>9</v>
      </c>
      <c r="D2" s="7"/>
      <c r="E2" s="12" t="s">
        <v>326</v>
      </c>
      <c r="F2" s="13"/>
      <c r="G2" s="14"/>
      <c r="H2" s="14"/>
      <c r="I2" s="14"/>
      <c r="K2" s="54" t="s">
        <v>325</v>
      </c>
      <c r="L2" s="55"/>
      <c r="M2" s="40"/>
      <c r="N2" s="40"/>
      <c r="O2" s="40"/>
      <c r="P2" s="2"/>
    </row>
    <row r="3" spans="1:17" s="7" customFormat="1" ht="13.5" customHeight="1">
      <c r="A3" s="8"/>
      <c r="B3" s="8"/>
      <c r="C3" s="11"/>
      <c r="E3" s="62" t="s">
        <v>41</v>
      </c>
      <c r="F3" s="75">
        <v>147</v>
      </c>
      <c r="G3" s="63" t="s">
        <v>42</v>
      </c>
      <c r="H3" s="76">
        <v>3</v>
      </c>
      <c r="I3" s="64" t="s">
        <v>6</v>
      </c>
      <c r="J3" s="9"/>
      <c r="K3" s="62" t="s">
        <v>41</v>
      </c>
      <c r="L3" s="75">
        <v>159</v>
      </c>
      <c r="M3" s="63" t="s">
        <v>42</v>
      </c>
      <c r="N3" s="76">
        <v>3</v>
      </c>
      <c r="O3" s="64" t="s">
        <v>6</v>
      </c>
      <c r="Q3" s="9"/>
    </row>
    <row r="4" spans="1:19" s="7" customFormat="1" ht="14.25" customHeight="1">
      <c r="A4" s="8"/>
      <c r="B4" s="52"/>
      <c r="C4" s="145"/>
      <c r="D4" s="145"/>
      <c r="E4" s="65"/>
      <c r="F4" s="66" t="s">
        <v>43</v>
      </c>
      <c r="G4" s="67">
        <v>49</v>
      </c>
      <c r="H4" s="66" t="s">
        <v>44</v>
      </c>
      <c r="I4" s="68">
        <v>90</v>
      </c>
      <c r="J4" s="53"/>
      <c r="K4" s="65"/>
      <c r="L4" s="66" t="s">
        <v>43</v>
      </c>
      <c r="M4" s="67">
        <v>53</v>
      </c>
      <c r="N4" s="66" t="s">
        <v>45</v>
      </c>
      <c r="O4" s="68">
        <v>100</v>
      </c>
      <c r="Q4" s="142" t="s">
        <v>65</v>
      </c>
      <c r="R4" s="143"/>
      <c r="S4" s="144"/>
    </row>
    <row r="5" spans="1:19" s="7" customFormat="1" ht="30.75" customHeight="1" thickBot="1">
      <c r="A5" s="77"/>
      <c r="B5" s="78" t="s">
        <v>26</v>
      </c>
      <c r="C5" s="79" t="s">
        <v>46</v>
      </c>
      <c r="D5" s="79" t="s">
        <v>47</v>
      </c>
      <c r="E5" s="80" t="s">
        <v>48</v>
      </c>
      <c r="F5" s="81" t="s">
        <v>49</v>
      </c>
      <c r="G5" s="82" t="s">
        <v>50</v>
      </c>
      <c r="H5" s="82" t="s">
        <v>52</v>
      </c>
      <c r="I5" s="82" t="s">
        <v>53</v>
      </c>
      <c r="J5" s="80" t="s">
        <v>51</v>
      </c>
      <c r="K5" s="80" t="s">
        <v>48</v>
      </c>
      <c r="L5" s="81" t="s">
        <v>49</v>
      </c>
      <c r="M5" s="82" t="s">
        <v>50</v>
      </c>
      <c r="N5" s="82" t="s">
        <v>52</v>
      </c>
      <c r="O5" s="82" t="s">
        <v>53</v>
      </c>
      <c r="P5" s="80" t="s">
        <v>51</v>
      </c>
      <c r="Q5" s="81" t="s">
        <v>54</v>
      </c>
      <c r="R5" s="82" t="s">
        <v>53</v>
      </c>
      <c r="S5" s="80" t="s">
        <v>51</v>
      </c>
    </row>
    <row r="6" spans="1:19" s="16" customFormat="1" ht="14.25" customHeight="1" thickTop="1">
      <c r="A6" s="148"/>
      <c r="B6" s="149"/>
      <c r="C6" s="152" t="s">
        <v>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1:19" s="10" customFormat="1" ht="19.5" customHeight="1">
      <c r="A7" s="51" t="s">
        <v>3</v>
      </c>
      <c r="B7" s="48">
        <v>21</v>
      </c>
      <c r="C7" s="56" t="str">
        <f>IF(ISNA(VLOOKUP($B7,List!$B$5:$K$64701,2,FALSE)),"",VLOOKUP($B7,List!$B$5:$K$64701,2,FALSE))</f>
        <v>Ina Petrauskienė</v>
      </c>
      <c r="D7" s="57" t="str">
        <f>IF(ISNA(VLOOKUP($B7,List!$B$5:$K$64701,5,FALSE)),"",VLOOKUP($B7,List!$B$5:$K$64701,5,FALSE))</f>
        <v>Aras ( Finnis Pamario Vilkė )</v>
      </c>
      <c r="E7" s="17">
        <v>3</v>
      </c>
      <c r="F7" s="18">
        <v>39.46</v>
      </c>
      <c r="G7" s="70">
        <f aca="true" t="shared" si="0" ref="G7:G16">IF(OR(E7="diskv.",E7="ns"),100,5*E7)</f>
        <v>15</v>
      </c>
      <c r="H7" s="71">
        <f aca="true" t="shared" si="1" ref="H7:H16">IF(F7="-","-",(IF(F7&gt;I$4,"diskv.",IF(F7&gt;G$4,F7-G$4,0))))</f>
        <v>0</v>
      </c>
      <c r="I7" s="69">
        <f aca="true" t="shared" si="2" ref="I7:I16">IF(OR(E7="diskv.",E7="ns",H7="diskv."),100,G7+H7)</f>
        <v>15</v>
      </c>
      <c r="J7" s="19"/>
      <c r="K7" s="17">
        <v>4</v>
      </c>
      <c r="L7" s="18">
        <v>43.1</v>
      </c>
      <c r="M7" s="70">
        <f aca="true" t="shared" si="3" ref="M7:M16">IF(OR(K7="diskv.",K7="ns"),100,5*K7)</f>
        <v>20</v>
      </c>
      <c r="N7" s="71">
        <f aca="true" t="shared" si="4" ref="N7:N16">IF(L7="-","-",(IF(L7&gt;O$4,"diskv.",IF(L7&gt;M$4,L7-M$4,0))))</f>
        <v>0</v>
      </c>
      <c r="O7" s="69">
        <f aca="true" t="shared" si="5" ref="O7:O16">IF(OR(K7="diskv.",K7="ns",N7="diskv."),100,M7+N7)</f>
        <v>20</v>
      </c>
      <c r="P7" s="44"/>
      <c r="Q7" s="94">
        <f aca="true" t="shared" si="6" ref="Q7:Q16">F7+L7</f>
        <v>82.56</v>
      </c>
      <c r="R7" s="90">
        <f aca="true" t="shared" si="7" ref="R7:R16">I7+O7</f>
        <v>35</v>
      </c>
      <c r="S7" s="87"/>
    </row>
    <row r="8" spans="1:19" s="10" customFormat="1" ht="19.5" customHeight="1">
      <c r="A8" s="51" t="s">
        <v>3</v>
      </c>
      <c r="B8" s="111">
        <v>22</v>
      </c>
      <c r="C8" s="58" t="str">
        <f>IF(ISNA(VLOOKUP($B8,List!$B$5:$K$64701,2,FALSE)),"",VLOOKUP($B8,List!$B$5:$K$64701,2,FALSE))</f>
        <v>Vytautas Lopeta</v>
      </c>
      <c r="D8" s="59" t="str">
        <f>IF(ISNA(VLOOKUP($B8,List!$B$5:$K$64701,5,FALSE)),"",VLOOKUP($B8,List!$B$5:$K$64701,5,FALSE))</f>
        <v>Reginka ( Raina Elkeeava )</v>
      </c>
      <c r="E8" s="17">
        <v>0</v>
      </c>
      <c r="F8" s="18">
        <v>30.36</v>
      </c>
      <c r="G8" s="70">
        <f t="shared" si="0"/>
        <v>0</v>
      </c>
      <c r="H8" s="71">
        <f t="shared" si="1"/>
        <v>0</v>
      </c>
      <c r="I8" s="69">
        <f t="shared" si="2"/>
        <v>0</v>
      </c>
      <c r="J8" s="19" t="s">
        <v>339</v>
      </c>
      <c r="K8" s="17">
        <v>2</v>
      </c>
      <c r="L8" s="18">
        <v>35.46</v>
      </c>
      <c r="M8" s="70">
        <f t="shared" si="3"/>
        <v>10</v>
      </c>
      <c r="N8" s="71">
        <f t="shared" si="4"/>
        <v>0</v>
      </c>
      <c r="O8" s="69">
        <f t="shared" si="5"/>
        <v>10</v>
      </c>
      <c r="P8" s="45"/>
      <c r="Q8" s="95">
        <f t="shared" si="6"/>
        <v>65.82</v>
      </c>
      <c r="R8" s="91">
        <f t="shared" si="7"/>
        <v>10</v>
      </c>
      <c r="S8" s="88" t="s">
        <v>340</v>
      </c>
    </row>
    <row r="9" spans="1:19" s="10" customFormat="1" ht="19.5" customHeight="1">
      <c r="A9" s="51" t="s">
        <v>3</v>
      </c>
      <c r="B9" s="111">
        <v>24</v>
      </c>
      <c r="C9" s="58" t="str">
        <f>IF(ISNA(VLOOKUP($B9,List!$B$5:$K$64701,2,FALSE)),"",VLOOKUP($B9,List!$B$5:$K$64701,2,FALSE))</f>
        <v>Gintarė Vilbikienė</v>
      </c>
      <c r="D9" s="59" t="str">
        <f>IF(ISNA(VLOOKUP($B9,List!$B$5:$K$64701,5,FALSE)),"",VLOOKUP($B9,List!$B$5:$K$64701,5,FALSE))</f>
        <v>Smiltė ( A'Smiltė Balkūnai )</v>
      </c>
      <c r="E9" s="17">
        <v>1</v>
      </c>
      <c r="F9" s="18">
        <v>32.04</v>
      </c>
      <c r="G9" s="70">
        <f t="shared" si="0"/>
        <v>5</v>
      </c>
      <c r="H9" s="71">
        <f t="shared" si="1"/>
        <v>0</v>
      </c>
      <c r="I9" s="69">
        <f t="shared" si="2"/>
        <v>5</v>
      </c>
      <c r="J9" s="19"/>
      <c r="K9" s="17">
        <v>2</v>
      </c>
      <c r="L9" s="18">
        <v>34.72</v>
      </c>
      <c r="M9" s="70">
        <f t="shared" si="3"/>
        <v>10</v>
      </c>
      <c r="N9" s="71">
        <f t="shared" si="4"/>
        <v>0</v>
      </c>
      <c r="O9" s="69">
        <f t="shared" si="5"/>
        <v>10</v>
      </c>
      <c r="P9" s="45" t="s">
        <v>340</v>
      </c>
      <c r="Q9" s="95">
        <f t="shared" si="6"/>
        <v>66.75999999999999</v>
      </c>
      <c r="R9" s="91">
        <f t="shared" si="7"/>
        <v>15</v>
      </c>
      <c r="S9" s="88"/>
    </row>
    <row r="10" spans="1:19" s="10" customFormat="1" ht="19.5" customHeight="1">
      <c r="A10" s="51" t="s">
        <v>3</v>
      </c>
      <c r="B10" s="111">
        <v>25</v>
      </c>
      <c r="C10" s="58" t="str">
        <f>IF(ISNA(VLOOKUP($B10,List!$B$5:$K$64701,2,FALSE)),"",VLOOKUP($B10,List!$B$5:$K$64701,2,FALSE))</f>
        <v>Alina Karlova</v>
      </c>
      <c r="D10" s="59" t="str">
        <f>IF(ISNA(VLOOKUP($B10,List!$B$5:$K$64701,5,FALSE)),"",VLOOKUP($B10,List!$B$5:$K$64701,5,FALSE))</f>
        <v>Charlie ( Belle Vue Bright Boy At Afaja )</v>
      </c>
      <c r="E10" s="17">
        <v>3</v>
      </c>
      <c r="F10" s="18">
        <v>42.51</v>
      </c>
      <c r="G10" s="70">
        <f>IF(OR(E10="diskv.",E10="ns"),100,5*E10)</f>
        <v>15</v>
      </c>
      <c r="H10" s="71">
        <f>IF(F10="-","-",(IF(F10&gt;I$4,"diskv.",IF(F10&gt;G$4,F10-G$4,0))))</f>
        <v>0</v>
      </c>
      <c r="I10" s="69">
        <f>IF(OR(E10="diskv.",E10="ns",H10="diskv."),100,G10+H10)</f>
        <v>15</v>
      </c>
      <c r="J10" s="19"/>
      <c r="K10" s="17">
        <v>3</v>
      </c>
      <c r="L10" s="18">
        <v>46.2</v>
      </c>
      <c r="M10" s="70">
        <f>IF(OR(K10="diskv.",K10="ns"),100,5*K10)</f>
        <v>15</v>
      </c>
      <c r="N10" s="71">
        <f>IF(L10="-","-",(IF(L10&gt;O$4,"diskv.",IF(L10&gt;M$4,L10-M$4,0))))</f>
        <v>0</v>
      </c>
      <c r="O10" s="69">
        <f>IF(OR(K10="diskv.",K10="ns",N10="diskv."),100,M10+N10)</f>
        <v>15</v>
      </c>
      <c r="P10" s="45"/>
      <c r="Q10" s="95">
        <f>F10+L10</f>
        <v>88.71000000000001</v>
      </c>
      <c r="R10" s="91">
        <f>I10+O10</f>
        <v>30</v>
      </c>
      <c r="S10" s="88"/>
    </row>
    <row r="11" spans="1:19" s="10" customFormat="1" ht="19.5" customHeight="1">
      <c r="A11" s="51" t="s">
        <v>3</v>
      </c>
      <c r="B11" s="111">
        <v>26</v>
      </c>
      <c r="C11" s="58" t="str">
        <f>IF(ISNA(VLOOKUP($B11,List!$B$5:$K$64701,2,FALSE)),"",VLOOKUP($B11,List!$B$5:$K$64701,2,FALSE))</f>
        <v>Greta Diminskaitė</v>
      </c>
      <c r="D11" s="59" t="str">
        <f>IF(ISNA(VLOOKUP($B11,List!$B$5:$K$64701,5,FALSE)),"",VLOOKUP($B11,List!$B$5:$K$64701,5,FALSE))</f>
        <v>Qiri ( Eloisa Qiri )</v>
      </c>
      <c r="E11" s="17">
        <v>2</v>
      </c>
      <c r="F11" s="18">
        <v>28.91</v>
      </c>
      <c r="G11" s="70">
        <f>IF(OR(E11="diskv.",E11="ns"),100,5*E11)</f>
        <v>10</v>
      </c>
      <c r="H11" s="71">
        <f>IF(F11="-","-",(IF(F11&gt;I$4,"diskv.",IF(F11&gt;G$4,F11-G$4,0))))</f>
        <v>0</v>
      </c>
      <c r="I11" s="69">
        <f>IF(OR(E11="diskv.",E11="ns",H11="diskv."),100,G11+H11)</f>
        <v>10</v>
      </c>
      <c r="J11" s="19"/>
      <c r="K11" s="17" t="s">
        <v>337</v>
      </c>
      <c r="L11" s="18"/>
      <c r="M11" s="70">
        <f>IF(OR(K11="diskv.",K11="ns"),100,5*K11)</f>
        <v>100</v>
      </c>
      <c r="N11" s="71">
        <f>IF(L11="-","-",(IF(L11&gt;O$4,"diskv.",IF(L11&gt;M$4,L11-M$4,0))))</f>
        <v>0</v>
      </c>
      <c r="O11" s="69">
        <f>IF(OR(K11="diskv.",K11="ns",N11="diskv."),100,M11+N11)</f>
        <v>100</v>
      </c>
      <c r="P11" s="45"/>
      <c r="Q11" s="95">
        <f>F11+L11</f>
        <v>28.91</v>
      </c>
      <c r="R11" s="91">
        <f>I11+O11</f>
        <v>110</v>
      </c>
      <c r="S11" s="88"/>
    </row>
    <row r="12" spans="1:19" s="10" customFormat="1" ht="19.5" customHeight="1">
      <c r="A12" s="51" t="s">
        <v>3</v>
      </c>
      <c r="B12" s="111">
        <v>27</v>
      </c>
      <c r="C12" s="58" t="str">
        <f>IF(ISNA(VLOOKUP($B12,List!$B$5:$K$64701,2,FALSE)),"",VLOOKUP($B12,List!$B$5:$K$64701,2,FALSE))</f>
        <v>Redas Masiulis</v>
      </c>
      <c r="D12" s="59" t="str">
        <f>IF(ISNA(VLOOKUP($B12,List!$B$5:$K$64701,5,FALSE)),"",VLOOKUP($B12,List!$B$5:$K$64701,5,FALSE))</f>
        <v>GROM ( B Grom Magic Border´s )</v>
      </c>
      <c r="E12" s="17">
        <v>0</v>
      </c>
      <c r="F12" s="18">
        <v>28.43</v>
      </c>
      <c r="G12" s="70">
        <f t="shared" si="0"/>
        <v>0</v>
      </c>
      <c r="H12" s="71">
        <f t="shared" si="1"/>
        <v>0</v>
      </c>
      <c r="I12" s="69">
        <f t="shared" si="2"/>
        <v>0</v>
      </c>
      <c r="J12" s="19" t="s">
        <v>338</v>
      </c>
      <c r="K12" s="17">
        <v>0</v>
      </c>
      <c r="L12" s="18">
        <v>31.03</v>
      </c>
      <c r="M12" s="70">
        <f t="shared" si="3"/>
        <v>0</v>
      </c>
      <c r="N12" s="71">
        <f t="shared" si="4"/>
        <v>0</v>
      </c>
      <c r="O12" s="69">
        <f t="shared" si="5"/>
        <v>0</v>
      </c>
      <c r="P12" s="45" t="s">
        <v>338</v>
      </c>
      <c r="Q12" s="95">
        <f t="shared" si="6"/>
        <v>59.46</v>
      </c>
      <c r="R12" s="91">
        <f t="shared" si="7"/>
        <v>0</v>
      </c>
      <c r="S12" s="88" t="s">
        <v>338</v>
      </c>
    </row>
    <row r="13" spans="1:19" s="10" customFormat="1" ht="19.5" customHeight="1">
      <c r="A13" s="51" t="s">
        <v>3</v>
      </c>
      <c r="B13" s="111">
        <v>28</v>
      </c>
      <c r="C13" s="58" t="str">
        <f>IF(ISNA(VLOOKUP($B13,List!$B$5:$K$64701,2,FALSE)),"",VLOOKUP($B13,List!$B$5:$K$64701,2,FALSE))</f>
        <v>Jolanta Janušauskienė</v>
      </c>
      <c r="D13" s="59" t="str">
        <f>IF(ISNA(VLOOKUP($B13,List!$B$5:$K$64701,5,FALSE)),"",VLOOKUP($B13,List!$B$5:$K$64701,5,FALSE))</f>
        <v>Aksis ( Akselis Balkūnai )</v>
      </c>
      <c r="E13" s="17">
        <v>1</v>
      </c>
      <c r="F13" s="18">
        <v>31.45</v>
      </c>
      <c r="G13" s="70">
        <f t="shared" si="0"/>
        <v>5</v>
      </c>
      <c r="H13" s="71">
        <f t="shared" si="1"/>
        <v>0</v>
      </c>
      <c r="I13" s="69">
        <f t="shared" si="2"/>
        <v>5</v>
      </c>
      <c r="J13" s="19" t="s">
        <v>340</v>
      </c>
      <c r="K13" s="17">
        <v>0</v>
      </c>
      <c r="L13" s="18">
        <v>36.77</v>
      </c>
      <c r="M13" s="70">
        <f t="shared" si="3"/>
        <v>0</v>
      </c>
      <c r="N13" s="71">
        <f t="shared" si="4"/>
        <v>0</v>
      </c>
      <c r="O13" s="69">
        <f t="shared" si="5"/>
        <v>0</v>
      </c>
      <c r="P13" s="45" t="s">
        <v>339</v>
      </c>
      <c r="Q13" s="95">
        <f t="shared" si="6"/>
        <v>68.22</v>
      </c>
      <c r="R13" s="91">
        <f t="shared" si="7"/>
        <v>5</v>
      </c>
      <c r="S13" s="88" t="s">
        <v>339</v>
      </c>
    </row>
    <row r="14" spans="1:19" s="10" customFormat="1" ht="19.5" customHeight="1">
      <c r="A14" s="51" t="s">
        <v>3</v>
      </c>
      <c r="B14" s="111">
        <v>29</v>
      </c>
      <c r="C14" s="58" t="str">
        <f>IF(ISNA(VLOOKUP($B14,List!$B$5:$K$64701,2,FALSE)),"",VLOOKUP($B14,List!$B$5:$K$64701,2,FALSE))</f>
        <v>Solvita Slišāne</v>
      </c>
      <c r="D14" s="59" t="str">
        <f>IF(ISNA(VLOOKUP($B14,List!$B$5:$K$64701,5,FALSE)),"",VLOOKUP($B14,List!$B$5:$K$64701,5,FALSE))</f>
        <v>Deja ( Follow The Leader Go-Go Deja )</v>
      </c>
      <c r="E14" s="17" t="s">
        <v>337</v>
      </c>
      <c r="F14" s="18"/>
      <c r="G14" s="70">
        <f t="shared" si="0"/>
        <v>100</v>
      </c>
      <c r="H14" s="71">
        <f t="shared" si="1"/>
        <v>0</v>
      </c>
      <c r="I14" s="69">
        <f t="shared" si="2"/>
        <v>100</v>
      </c>
      <c r="J14" s="19"/>
      <c r="K14" s="17" t="s">
        <v>337</v>
      </c>
      <c r="L14" s="18"/>
      <c r="M14" s="70">
        <f t="shared" si="3"/>
        <v>100</v>
      </c>
      <c r="N14" s="71">
        <f t="shared" si="4"/>
        <v>0</v>
      </c>
      <c r="O14" s="69">
        <f t="shared" si="5"/>
        <v>100</v>
      </c>
      <c r="P14" s="45"/>
      <c r="Q14" s="95">
        <f t="shared" si="6"/>
        <v>0</v>
      </c>
      <c r="R14" s="91">
        <f t="shared" si="7"/>
        <v>200</v>
      </c>
      <c r="S14" s="88"/>
    </row>
    <row r="15" spans="1:19" s="10" customFormat="1" ht="19.5" customHeight="1">
      <c r="A15" s="51" t="s">
        <v>3</v>
      </c>
      <c r="B15" s="111">
        <v>30</v>
      </c>
      <c r="C15" s="58" t="str">
        <f>IF(ISNA(VLOOKUP($B15,List!$B$5:$K$64701,2,FALSE)),"",VLOOKUP($B15,List!$B$5:$K$64701,2,FALSE))</f>
        <v>Inta Žaldokaitė</v>
      </c>
      <c r="D15" s="59" t="str">
        <f>IF(ISNA(VLOOKUP($B15,List!$B$5:$K$64701,5,FALSE)),"",VLOOKUP($B15,List!$B$5:$K$64701,5,FALSE))</f>
        <v>Bella</v>
      </c>
      <c r="E15" s="17">
        <v>1</v>
      </c>
      <c r="F15" s="18">
        <v>34.22</v>
      </c>
      <c r="G15" s="70">
        <f t="shared" si="0"/>
        <v>5</v>
      </c>
      <c r="H15" s="71">
        <f t="shared" si="1"/>
        <v>0</v>
      </c>
      <c r="I15" s="69">
        <f t="shared" si="2"/>
        <v>5</v>
      </c>
      <c r="J15" s="19"/>
      <c r="K15" s="17" t="s">
        <v>337</v>
      </c>
      <c r="L15" s="18"/>
      <c r="M15" s="70">
        <f t="shared" si="3"/>
        <v>100</v>
      </c>
      <c r="N15" s="71">
        <f t="shared" si="4"/>
        <v>0</v>
      </c>
      <c r="O15" s="69">
        <f t="shared" si="5"/>
        <v>100</v>
      </c>
      <c r="P15" s="45"/>
      <c r="Q15" s="95">
        <f t="shared" si="6"/>
        <v>34.22</v>
      </c>
      <c r="R15" s="91">
        <f t="shared" si="7"/>
        <v>105</v>
      </c>
      <c r="S15" s="88"/>
    </row>
    <row r="16" spans="1:19" s="10" customFormat="1" ht="16.5" customHeight="1">
      <c r="A16" s="51" t="s">
        <v>3</v>
      </c>
      <c r="B16" s="111">
        <v>31</v>
      </c>
      <c r="C16" s="58" t="str">
        <f>IF(ISNA(VLOOKUP($B16,List!$B$5:$K$64701,2,FALSE)),"",VLOOKUP($B16,List!$B$5:$K$64701,2,FALSE))</f>
        <v>Gintarė Vilbikienė</v>
      </c>
      <c r="D16" s="59" t="str">
        <f>IF(ISNA(VLOOKUP($B16,List!$B$5:$K$64701,5,FALSE)),"",VLOOKUP($B16,List!$B$5:$K$64701,5,FALSE))</f>
        <v>Majka ( Charmdale Be My Majka )</v>
      </c>
      <c r="E16" s="17" t="s">
        <v>337</v>
      </c>
      <c r="F16" s="18"/>
      <c r="G16" s="70">
        <f t="shared" si="0"/>
        <v>100</v>
      </c>
      <c r="H16" s="71">
        <f t="shared" si="1"/>
        <v>0</v>
      </c>
      <c r="I16" s="69">
        <f t="shared" si="2"/>
        <v>100</v>
      </c>
      <c r="J16" s="19"/>
      <c r="K16" s="17" t="s">
        <v>337</v>
      </c>
      <c r="L16" s="18"/>
      <c r="M16" s="70">
        <f t="shared" si="3"/>
        <v>100</v>
      </c>
      <c r="N16" s="71">
        <f t="shared" si="4"/>
        <v>0</v>
      </c>
      <c r="O16" s="69">
        <f t="shared" si="5"/>
        <v>100</v>
      </c>
      <c r="P16" s="45"/>
      <c r="Q16" s="95">
        <f t="shared" si="6"/>
        <v>0</v>
      </c>
      <c r="R16" s="91">
        <f t="shared" si="7"/>
        <v>200</v>
      </c>
      <c r="S16" s="88"/>
    </row>
    <row r="17" spans="1:19" s="10" customFormat="1" ht="17.25" customHeight="1">
      <c r="A17" s="146"/>
      <c r="B17" s="147"/>
      <c r="C17" s="150" t="s">
        <v>7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/>
    </row>
    <row r="18" spans="1:19" s="10" customFormat="1" ht="16.5" customHeight="1">
      <c r="A18" s="51" t="s">
        <v>83</v>
      </c>
      <c r="B18" s="48">
        <v>33</v>
      </c>
      <c r="C18" s="58" t="str">
        <f>IF(ISNA(VLOOKUP($B18,List!$B$5:$K$64701,2,FALSE)),"",VLOOKUP($B18,List!$B$5:$K$64701,2,FALSE))</f>
        <v>Mantas Tarutis</v>
      </c>
      <c r="D18" s="59" t="str">
        <f>IF(ISNA(VLOOKUP($B18,List!$B$5:$K$64701,5,FALSE)),"",VLOOKUP($B18,List!$B$5:$K$64701,5,FALSE))</f>
        <v>Mėta ( Mėta )</v>
      </c>
      <c r="E18" s="17" t="s">
        <v>336</v>
      </c>
      <c r="F18" s="18"/>
      <c r="G18" s="70">
        <f>IF(OR(E18="diskv.",E18="ns"),100,5*E18)</f>
        <v>100</v>
      </c>
      <c r="H18" s="71">
        <f>IF(F18="-","-",(IF(F18&gt;I$4,"diskv.",IF(F18&gt;G$4,F18-G$4,0))))</f>
        <v>0</v>
      </c>
      <c r="I18" s="69">
        <f>IF(OR(E18="diskv.",E18="ns",H18="diskv."),100,G18+H18)</f>
        <v>100</v>
      </c>
      <c r="J18" s="19"/>
      <c r="K18" s="17" t="s">
        <v>336</v>
      </c>
      <c r="L18" s="18"/>
      <c r="M18" s="70">
        <f>IF(OR(K18="diskv.",K18="ns"),100,5*K18)</f>
        <v>100</v>
      </c>
      <c r="N18" s="71">
        <f>IF(L18="-","-",(IF(L18&gt;O$4,"diskv.",IF(L18&gt;M$4,L18-M$4,0))))</f>
        <v>0</v>
      </c>
      <c r="O18" s="69">
        <f>IF(OR(K18="diskv.",K18="ns",N18="diskv."),100,M18+N18)</f>
        <v>100</v>
      </c>
      <c r="P18" s="45"/>
      <c r="Q18" s="94">
        <f>F18+L18</f>
        <v>0</v>
      </c>
      <c r="R18" s="90">
        <f>I18+O18</f>
        <v>200</v>
      </c>
      <c r="S18" s="88"/>
    </row>
    <row r="19" spans="1:19" s="10" customFormat="1" ht="16.5" customHeight="1">
      <c r="A19" s="39" t="s">
        <v>83</v>
      </c>
      <c r="B19" s="112">
        <v>34</v>
      </c>
      <c r="C19" s="60" t="str">
        <f>IF(ISNA(VLOOKUP($B19,List!$B$5:$K$64701,2,FALSE)),"",VLOOKUP($B19,List!$B$5:$K$64701,2,FALSE))</f>
        <v>Arnas Citavičius</v>
      </c>
      <c r="D19" s="61" t="str">
        <f>IF(ISNA(VLOOKUP($B19,List!$B$5:$K$64701,5,FALSE)),"",VLOOKUP($B19,List!$B$5:$K$64701,5,FALSE))</f>
        <v>Koris ( Koralas Tai Fokstrotas )</v>
      </c>
      <c r="E19" s="83" t="s">
        <v>337</v>
      </c>
      <c r="F19" s="86"/>
      <c r="G19" s="70">
        <f>IF(OR(E19="diskv.",E19="ns"),100,5*E19)</f>
        <v>100</v>
      </c>
      <c r="H19" s="85">
        <f>IF(F19="-","-",(IF(F19&gt;I$4,"diskv.",IF(F19&gt;G$4,F19-G$4,0))))</f>
        <v>0</v>
      </c>
      <c r="I19" s="69">
        <f>IF(OR(E19="diskv.",E19="ns",H19="diskv."),100,G19+H19)</f>
        <v>100</v>
      </c>
      <c r="J19" s="49"/>
      <c r="K19" s="83" t="s">
        <v>337</v>
      </c>
      <c r="L19" s="86"/>
      <c r="M19" s="70">
        <f>IF(OR(K19="diskv.",K19="ns"),100,5*K19)</f>
        <v>100</v>
      </c>
      <c r="N19" s="85">
        <f>IF(L19="-","-",(IF(L19&gt;O$4,"diskv.",IF(L19&gt;M$4,L19-M$4,0))))</f>
        <v>0</v>
      </c>
      <c r="O19" s="69">
        <f>IF(OR(K19="diskv.",K19="ns",N19="diskv."),100,M19+N19)</f>
        <v>100</v>
      </c>
      <c r="P19" s="50"/>
      <c r="Q19" s="96">
        <f>F19+L19</f>
        <v>0</v>
      </c>
      <c r="R19" s="93">
        <f>I19+O19</f>
        <v>200</v>
      </c>
      <c r="S19" s="89"/>
    </row>
    <row r="20" spans="1:19" s="10" customFormat="1" ht="15.75" customHeight="1">
      <c r="A20" s="146"/>
      <c r="B20" s="147"/>
      <c r="C20" s="150" t="s">
        <v>8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1"/>
    </row>
    <row r="21" spans="1:19" s="10" customFormat="1" ht="16.5" customHeight="1">
      <c r="A21" s="51" t="s">
        <v>83</v>
      </c>
      <c r="B21" s="48">
        <v>35</v>
      </c>
      <c r="C21" s="58" t="str">
        <f>IF(ISNA(VLOOKUP($B21,List!$B$5:$K$64701,2,FALSE)),"",VLOOKUP($B21,List!$B$5:$K$64701,2,FALSE))</f>
        <v>Raminta Zilinskaite</v>
      </c>
      <c r="D21" s="59" t="str">
        <f>IF(ISNA(VLOOKUP($B21,List!$B$5:$K$64701,5,FALSE)),"",VLOOKUP($B21,List!$B$5:$K$64701,5,FALSE))</f>
        <v>Kiri ( Shakira )</v>
      </c>
      <c r="E21" s="17">
        <v>1</v>
      </c>
      <c r="F21" s="18">
        <v>42.45</v>
      </c>
      <c r="G21" s="70">
        <f>IF(OR(E21="diskv.",E21="ns"),100,5*E21)</f>
        <v>5</v>
      </c>
      <c r="H21" s="71">
        <f>IF(F21="-","-",(IF(F21&gt;I$4,"diskv.",IF(F21&gt;G$4,F21-G$4,0))))</f>
        <v>0</v>
      </c>
      <c r="I21" s="69">
        <f>IF(OR(E21="diskv.",E21="ns",H21="diskv."),100,G21+H21)</f>
        <v>5</v>
      </c>
      <c r="J21" s="19" t="s">
        <v>340</v>
      </c>
      <c r="K21" s="17">
        <v>2</v>
      </c>
      <c r="L21" s="18">
        <v>42.84</v>
      </c>
      <c r="M21" s="70">
        <f>IF(OR(K21="diskv.",K21="ns"),100,5*K21)</f>
        <v>10</v>
      </c>
      <c r="N21" s="71">
        <f>IF(L21="-","-",(IF(L21&gt;O$4,"diskv.",IF(L21&gt;M$4,L21-M$4,0))))</f>
        <v>0</v>
      </c>
      <c r="O21" s="69">
        <f>IF(OR(K21="diskv.",K21="ns",N21="diskv."),100,M21+N21)</f>
        <v>10</v>
      </c>
      <c r="P21" s="45" t="s">
        <v>339</v>
      </c>
      <c r="Q21" s="94">
        <f>F21+L21</f>
        <v>85.29</v>
      </c>
      <c r="R21" s="91">
        <f>I21+O21</f>
        <v>15</v>
      </c>
      <c r="S21" s="88" t="s">
        <v>340</v>
      </c>
    </row>
    <row r="22" spans="1:19" s="10" customFormat="1" ht="19.5" customHeight="1">
      <c r="A22" s="51" t="s">
        <v>83</v>
      </c>
      <c r="B22" s="111">
        <v>37</v>
      </c>
      <c r="C22" s="58" t="str">
        <f>IF(ISNA(VLOOKUP($B22,List!$B$5:$K$64701,2,FALSE)),"",VLOOKUP($B22,List!$B$5:$K$64701,2,FALSE))</f>
        <v>Natali Happonen</v>
      </c>
      <c r="D22" s="59" t="str">
        <f>IF(ISNA(VLOOKUP($B22,List!$B$5:$K$64701,5,FALSE)),"",VLOOKUP($B22,List!$B$5:$K$64701,5,FALSE))</f>
        <v>Endy ( Endy Admiko )</v>
      </c>
      <c r="E22" s="17">
        <v>2</v>
      </c>
      <c r="F22" s="18">
        <v>38.54</v>
      </c>
      <c r="G22" s="70">
        <f>IF(OR(E22="diskv.",E22="ns"),100,5*E22)</f>
        <v>10</v>
      </c>
      <c r="H22" s="71">
        <f>IF(F22="-","-",(IF(F22&gt;I$4,"diskv.",IF(F22&gt;G$4,F22-G$4,0))))</f>
        <v>0</v>
      </c>
      <c r="I22" s="69">
        <f>IF(OR(E22="diskv.",E22="ns",H22="diskv."),100,G22+H22)</f>
        <v>10</v>
      </c>
      <c r="J22" s="19"/>
      <c r="K22" s="17">
        <v>4</v>
      </c>
      <c r="L22" s="18">
        <v>41.89</v>
      </c>
      <c r="M22" s="70">
        <f>IF(OR(K22="diskv.",K22="ns"),100,5*K22)</f>
        <v>20</v>
      </c>
      <c r="N22" s="71">
        <f>IF(L22="-","-",(IF(L22&gt;O$4,"diskv.",IF(L22&gt;M$4,L22-M$4,0))))</f>
        <v>0</v>
      </c>
      <c r="O22" s="69">
        <f>IF(OR(K22="diskv.",K22="ns",N22="diskv."),100,M22+N22)</f>
        <v>20</v>
      </c>
      <c r="P22" s="45"/>
      <c r="Q22" s="95">
        <f>F22+L22</f>
        <v>80.43</v>
      </c>
      <c r="R22" s="91">
        <f>I22+O22</f>
        <v>30</v>
      </c>
      <c r="S22" s="88"/>
    </row>
    <row r="23" spans="1:19" s="10" customFormat="1" ht="19.5" customHeight="1">
      <c r="A23" s="51" t="s">
        <v>83</v>
      </c>
      <c r="B23" s="111">
        <v>40</v>
      </c>
      <c r="C23" s="58" t="str">
        <f>IF(ISNA(VLOOKUP($B23,List!$B$5:$K$64701,2,FALSE)),"",VLOOKUP($B23,List!$B$5:$K$64701,2,FALSE))</f>
        <v>Rasa Valauskiene</v>
      </c>
      <c r="D23" s="59" t="str">
        <f>IF(ISNA(VLOOKUP($B23,List!$B$5:$K$64701,5,FALSE)),"",VLOOKUP($B23,List!$B$5:$K$64701,5,FALSE))</f>
        <v>Pepsis ( Pepsis )</v>
      </c>
      <c r="E23" s="17">
        <v>0</v>
      </c>
      <c r="F23" s="18">
        <v>40.1</v>
      </c>
      <c r="G23" s="70">
        <f>IF(OR(E23="diskv.",E23="ns"),100,5*E23)</f>
        <v>0</v>
      </c>
      <c r="H23" s="71">
        <f>IF(F23="-","-",(IF(F23&gt;I$4,"diskv.",IF(F23&gt;G$4,F23-G$4,0))))</f>
        <v>0</v>
      </c>
      <c r="I23" s="69">
        <f>IF(OR(E23="diskv.",E23="ns",H23="diskv."),100,G23+H23)</f>
        <v>0</v>
      </c>
      <c r="J23" s="19" t="s">
        <v>338</v>
      </c>
      <c r="K23" s="17">
        <v>2</v>
      </c>
      <c r="L23" s="18">
        <v>48.64</v>
      </c>
      <c r="M23" s="70">
        <f>IF(OR(K23="diskv.",K23="ns"),100,5*K23)</f>
        <v>10</v>
      </c>
      <c r="N23" s="71">
        <f>IF(L23="-","-",(IF(L23&gt;O$4,"diskv.",IF(L23&gt;M$4,L23-M$4,0))))</f>
        <v>0</v>
      </c>
      <c r="O23" s="69">
        <f>IF(OR(K23="diskv.",K23="ns",N23="diskv."),100,M23+N23)</f>
        <v>10</v>
      </c>
      <c r="P23" s="45" t="s">
        <v>340</v>
      </c>
      <c r="Q23" s="95">
        <f>F23+L23</f>
        <v>88.74000000000001</v>
      </c>
      <c r="R23" s="91">
        <f>I23+O23</f>
        <v>10</v>
      </c>
      <c r="S23" s="88" t="s">
        <v>339</v>
      </c>
    </row>
    <row r="24" spans="1:19" s="10" customFormat="1" ht="19.5" customHeight="1">
      <c r="A24" s="39" t="s">
        <v>83</v>
      </c>
      <c r="B24" s="112">
        <v>41</v>
      </c>
      <c r="C24" s="60" t="str">
        <f>IF(ISNA(VLOOKUP($B24,List!$B$5:$K$64701,2,FALSE)),"",VLOOKUP($B24,List!$B$5:$K$64701,2,FALSE))</f>
        <v>Jeļena Šķepaste</v>
      </c>
      <c r="D24" s="61" t="str">
        <f>IF(ISNA(VLOOKUP($B24,List!$B$5:$K$64701,5,FALSE)),"",VLOOKUP($B24,List!$B$5:$K$64701,5,FALSE))</f>
        <v>Winnie ( Hobby Maryden Go Ento Smoorf )</v>
      </c>
      <c r="E24" s="83">
        <v>0</v>
      </c>
      <c r="F24" s="86">
        <v>52.99</v>
      </c>
      <c r="G24" s="127">
        <f>IF(OR(E24="diskv.",E24="ns"),100,5*E24)</f>
        <v>0</v>
      </c>
      <c r="H24" s="128">
        <f>IF(F24="-","-",(IF(F24&gt;I$4,"diskv.",IF(F24&gt;G$4,F24-G$4,0))))</f>
        <v>3.990000000000002</v>
      </c>
      <c r="I24" s="129">
        <f>IF(OR(E24="diskv.",E24="ns",H24="diskv."),100,G24+H24)</f>
        <v>3.990000000000002</v>
      </c>
      <c r="J24" s="130" t="s">
        <v>339</v>
      </c>
      <c r="K24" s="131">
        <v>0</v>
      </c>
      <c r="L24" s="126">
        <v>58.19</v>
      </c>
      <c r="M24" s="127">
        <f>IF(OR(K24="diskv.",K24="ns"),100,5*K24)</f>
        <v>0</v>
      </c>
      <c r="N24" s="128">
        <f>IF(L24="-","-",(IF(L24&gt;O$4,"diskv.",IF(L24&gt;M$4,L24-M$4,0))))</f>
        <v>5.189999999999998</v>
      </c>
      <c r="O24" s="129">
        <f>IF(OR(K24="diskv.",K24="ns",N24="diskv."),100,M24+N24)</f>
        <v>5.189999999999998</v>
      </c>
      <c r="P24" s="50" t="s">
        <v>338</v>
      </c>
      <c r="Q24" s="96">
        <f>F24+L24</f>
        <v>111.18</v>
      </c>
      <c r="R24" s="92">
        <f>I24+O24</f>
        <v>9.18</v>
      </c>
      <c r="S24" s="89" t="s">
        <v>338</v>
      </c>
    </row>
    <row r="26" ht="12.75">
      <c r="C26" s="2" t="s">
        <v>324</v>
      </c>
    </row>
  </sheetData>
  <sheetProtection sheet="1" objects="1" scenarios="1" autoFilter="0"/>
  <autoFilter ref="A5:S24"/>
  <mergeCells count="8">
    <mergeCell ref="A20:B20"/>
    <mergeCell ref="C17:S17"/>
    <mergeCell ref="C20:S20"/>
    <mergeCell ref="C6:S6"/>
    <mergeCell ref="Q4:S4"/>
    <mergeCell ref="C4:D4"/>
    <mergeCell ref="A17:B17"/>
    <mergeCell ref="A6:B6"/>
  </mergeCells>
  <conditionalFormatting sqref="O21:O24 R21:R24 I21:I24 O18:O19 R18:R19 I18:I19 R7:R16 O7:O16 I7:I16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2015-06-21T13:23:30Z</cp:lastPrinted>
  <dcterms:created xsi:type="dcterms:W3CDTF">2010-05-26T12:17:43Z</dcterms:created>
  <dcterms:modified xsi:type="dcterms:W3CDTF">2015-06-21T19:53:32Z</dcterms:modified>
  <cp:category/>
  <cp:version/>
  <cp:contentType/>
  <cp:contentStatus/>
</cp:coreProperties>
</file>