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7" activeTab="1"/>
  </bookViews>
  <sheets>
    <sheet name="A0" sheetId="1" r:id="rId1"/>
    <sheet name=" OPEN ALL" sheetId="2" r:id="rId2"/>
  </sheets>
  <definedNames>
    <definedName name="_xlnm._FilterDatabase" localSheetId="1" hidden="1">' OPEN ALL'!$A$5:$S$32</definedName>
    <definedName name="_xlnm._FilterDatabase" localSheetId="0" hidden="1">'A0'!$A$5:$S$20</definedName>
  </definedNames>
  <calcPr fullCalcOnLoad="1"/>
</workbook>
</file>

<file path=xl/sharedStrings.xml><?xml version="1.0" encoding="utf-8"?>
<sst xmlns="http://schemas.openxmlformats.org/spreadsheetml/2006/main" count="217" uniqueCount="94">
  <si>
    <t>A0</t>
  </si>
  <si>
    <t>L</t>
  </si>
  <si>
    <t>m/s</t>
  </si>
  <si>
    <t>MEDIUM</t>
  </si>
  <si>
    <t>SMALL</t>
  </si>
  <si>
    <t>LARGE/MEDIUM/SMALL</t>
  </si>
  <si>
    <t>LARGE</t>
  </si>
  <si>
    <t>Nr.</t>
  </si>
  <si>
    <t>Elita Umbraško</t>
  </si>
  <si>
    <t>Solvita Slišāne</t>
  </si>
  <si>
    <t>Jekaterina Akimova</t>
  </si>
  <si>
    <t>Length:</t>
  </si>
  <si>
    <t>Speed:</t>
  </si>
  <si>
    <t>SCT:</t>
  </si>
  <si>
    <t>MCT:</t>
  </si>
  <si>
    <t>MCT</t>
  </si>
  <si>
    <t>Name</t>
  </si>
  <si>
    <t>Dog's name</t>
  </si>
  <si>
    <t>Fault</t>
  </si>
  <si>
    <t>Time, s</t>
  </si>
  <si>
    <t>Fault points</t>
  </si>
  <si>
    <t>Place</t>
  </si>
  <si>
    <t>Time penalty</t>
  </si>
  <si>
    <t>Total penalty</t>
  </si>
  <si>
    <t>Total time, s</t>
  </si>
  <si>
    <t>TOTAL</t>
  </si>
  <si>
    <t>M+S</t>
  </si>
  <si>
    <t>Ksenija Diča</t>
  </si>
  <si>
    <t>Gunita Romanovska</t>
  </si>
  <si>
    <t>Andrejs Makarovs</t>
  </si>
  <si>
    <t>2015.06.20 (1day)</t>
  </si>
  <si>
    <r>
      <t xml:space="preserve">I course (Jumping) </t>
    </r>
    <r>
      <rPr>
        <i/>
        <sz val="10"/>
        <rFont val="Verdana"/>
        <family val="2"/>
      </rPr>
      <t>(2015.06.20)</t>
    </r>
  </si>
  <si>
    <r>
      <t xml:space="preserve">II course (Agility) </t>
    </r>
    <r>
      <rPr>
        <i/>
        <sz val="10"/>
        <rFont val="Verdana"/>
        <family val="2"/>
      </rPr>
      <t>(2015.06.20)</t>
    </r>
  </si>
  <si>
    <t>Total: 19</t>
  </si>
  <si>
    <t>Judge: Svetlana Krēsliņa (LAT)</t>
  </si>
  <si>
    <t>Jūlija Kampuse</t>
  </si>
  <si>
    <t>Džokers</t>
  </si>
  <si>
    <t>Gepa</t>
  </si>
  <si>
    <t>Momo</t>
  </si>
  <si>
    <t>Tatjana Bodricka</t>
  </si>
  <si>
    <t>Mors</t>
  </si>
  <si>
    <t>Aleksejs Bodrickis</t>
  </si>
  <si>
    <t>Terrav</t>
  </si>
  <si>
    <t>Juno</t>
  </si>
  <si>
    <t>Irina Bogdanova</t>
  </si>
  <si>
    <t>Dēja</t>
  </si>
  <si>
    <t>Džeka</t>
  </si>
  <si>
    <t>Reni</t>
  </si>
  <si>
    <t>Ieva Katmane</t>
  </si>
  <si>
    <t>Jūlija Kostecka</t>
  </si>
  <si>
    <t>Arta Veisa</t>
  </si>
  <si>
    <t>Lora</t>
  </si>
  <si>
    <t>Velentīns Kuzņecovs</t>
  </si>
  <si>
    <t>Džej-Džej</t>
  </si>
  <si>
    <t>Karīna Grigore</t>
  </si>
  <si>
    <t>Ļjubova Bukrejeva</t>
  </si>
  <si>
    <t>Megi</t>
  </si>
  <si>
    <t>Rendijs</t>
  </si>
  <si>
    <t>Meni</t>
  </si>
  <si>
    <t>Džuli</t>
  </si>
  <si>
    <t>Kira</t>
  </si>
  <si>
    <t>Ļeta</t>
  </si>
  <si>
    <t>ViVi</t>
  </si>
  <si>
    <t>Viktors Barbarovs</t>
  </si>
  <si>
    <t>EiDžejs</t>
  </si>
  <si>
    <t>Sabīna Rasčihmarova</t>
  </si>
  <si>
    <t>Seiko</t>
  </si>
  <si>
    <t>Pīter</t>
  </si>
  <si>
    <t>Kudra</t>
  </si>
  <si>
    <t>Jeļena Bogdanova</t>
  </si>
  <si>
    <t>Džass</t>
  </si>
  <si>
    <t>Deja</t>
  </si>
  <si>
    <t>Dako</t>
  </si>
  <si>
    <t>Tara</t>
  </si>
  <si>
    <t>Keta</t>
  </si>
  <si>
    <t>Anna Millere</t>
  </si>
  <si>
    <t>Olga Čukrejeva</t>
  </si>
  <si>
    <t>Džesika</t>
  </si>
  <si>
    <t xml:space="preserve">Ludmila Kozlovsla </t>
  </si>
  <si>
    <t>Linda Alksne</t>
  </si>
  <si>
    <t>Snifs</t>
  </si>
  <si>
    <t>Eļļa</t>
  </si>
  <si>
    <t>Fiļļa</t>
  </si>
  <si>
    <t>Breslijs</t>
  </si>
  <si>
    <t>Nord</t>
  </si>
  <si>
    <t>Mira</t>
  </si>
  <si>
    <t>Žanna Ivanova</t>
  </si>
  <si>
    <t>Karat</t>
  </si>
  <si>
    <t>Anna Vinogradova</t>
  </si>
  <si>
    <t>Atrta Veisa</t>
  </si>
  <si>
    <t>Vita Sakne</t>
  </si>
  <si>
    <t>Lotus</t>
  </si>
  <si>
    <t>diskv.</t>
  </si>
  <si>
    <t>Jeļena Afanasjeva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</si>
</sst>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mmm/dd"/>
    <numFmt numFmtId="181" formatCode="[$-427]yyyy\ &quot;m.&quot;\ mmmm\ d\ &quot;d.&quot;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"/>
    <numFmt numFmtId="186" formatCode="0.000"/>
    <numFmt numFmtId="187" formatCode="yyyy\.mm\.dd"/>
    <numFmt numFmtId="188" formatCode="#,##0\ [$€-1];[Red]\-#,##0\ [$€-1]"/>
    <numFmt numFmtId="189" formatCode="_-&quot;Ls&quot;\ * #,##0_-;\-&quot;Ls&quot;\ * #,##0_-;_-&quot;Ls&quot;\ * &quot;-&quot;_-;_-@_-"/>
    <numFmt numFmtId="190" formatCode="_-* #,##0_-;\-* #,##0_-;_-* &quot;-&quot;_-;_-@_-"/>
    <numFmt numFmtId="191" formatCode="_-&quot;Ls&quot;\ * #,##0.00_-;\-&quot;Ls&quot;\ * #,##0.00_-;_-&quot;Ls&quot;\ * &quot;-&quot;??_-;_-@_-"/>
    <numFmt numFmtId="192" formatCode="_-* #,##0.00_-;\-* #,##0.00_-;_-* &quot;-&quot;??_-;_-@_-"/>
  </numFmts>
  <fonts count="59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sz val="5"/>
      <name val="Verdana"/>
      <family val="2"/>
    </font>
    <font>
      <sz val="7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20" fillId="5" borderId="0" applyNumberFormat="0" applyBorder="0" applyAlignment="0" applyProtection="0"/>
    <xf numFmtId="0" fontId="42" fillId="6" borderId="0" applyNumberFormat="0" applyBorder="0" applyAlignment="0" applyProtection="0"/>
    <xf numFmtId="0" fontId="20" fillId="7" borderId="0" applyNumberFormat="0" applyBorder="0" applyAlignment="0" applyProtection="0"/>
    <xf numFmtId="0" fontId="42" fillId="8" borderId="0" applyNumberFormat="0" applyBorder="0" applyAlignment="0" applyProtection="0"/>
    <xf numFmtId="0" fontId="20" fillId="3" borderId="0" applyNumberFormat="0" applyBorder="0" applyAlignment="0" applyProtection="0"/>
    <xf numFmtId="0" fontId="42" fillId="9" borderId="0" applyNumberFormat="0" applyBorder="0" applyAlignment="0" applyProtection="0"/>
    <xf numFmtId="0" fontId="20" fillId="10" borderId="0" applyNumberFormat="0" applyBorder="0" applyAlignment="0" applyProtection="0"/>
    <xf numFmtId="0" fontId="42" fillId="11" borderId="0" applyNumberFormat="0" applyBorder="0" applyAlignment="0" applyProtection="0"/>
    <xf numFmtId="0" fontId="20" fillId="5" borderId="0" applyNumberFormat="0" applyBorder="0" applyAlignment="0" applyProtection="0"/>
    <xf numFmtId="0" fontId="42" fillId="12" borderId="0" applyNumberFormat="0" applyBorder="0" applyAlignment="0" applyProtection="0"/>
    <xf numFmtId="0" fontId="20" fillId="13" borderId="0" applyNumberFormat="0" applyBorder="0" applyAlignment="0" applyProtection="0"/>
    <xf numFmtId="0" fontId="42" fillId="14" borderId="0" applyNumberFormat="0" applyBorder="0" applyAlignment="0" applyProtection="0"/>
    <xf numFmtId="0" fontId="20" fillId="15" borderId="0" applyNumberFormat="0" applyBorder="0" applyAlignment="0" applyProtection="0"/>
    <xf numFmtId="0" fontId="42" fillId="16" borderId="0" applyNumberFormat="0" applyBorder="0" applyAlignment="0" applyProtection="0"/>
    <xf numFmtId="0" fontId="20" fillId="7" borderId="0" applyNumberFormat="0" applyBorder="0" applyAlignment="0" applyProtection="0"/>
    <xf numFmtId="0" fontId="42" fillId="17" borderId="0" applyNumberFormat="0" applyBorder="0" applyAlignment="0" applyProtection="0"/>
    <xf numFmtId="0" fontId="20" fillId="13" borderId="0" applyNumberFormat="0" applyBorder="0" applyAlignment="0" applyProtection="0"/>
    <xf numFmtId="0" fontId="42" fillId="18" borderId="0" applyNumberFormat="0" applyBorder="0" applyAlignment="0" applyProtection="0"/>
    <xf numFmtId="0" fontId="20" fillId="19" borderId="0" applyNumberFormat="0" applyBorder="0" applyAlignment="0" applyProtection="0"/>
    <xf numFmtId="0" fontId="42" fillId="20" borderId="0" applyNumberFormat="0" applyBorder="0" applyAlignment="0" applyProtection="0"/>
    <xf numFmtId="0" fontId="20" fillId="5" borderId="0" applyNumberFormat="0" applyBorder="0" applyAlignment="0" applyProtection="0"/>
    <xf numFmtId="0" fontId="43" fillId="21" borderId="0" applyNumberFormat="0" applyBorder="0" applyAlignment="0" applyProtection="0"/>
    <xf numFmtId="0" fontId="21" fillId="22" borderId="0" applyNumberFormat="0" applyBorder="0" applyAlignment="0" applyProtection="0"/>
    <xf numFmtId="0" fontId="43" fillId="23" borderId="0" applyNumberFormat="0" applyBorder="0" applyAlignment="0" applyProtection="0"/>
    <xf numFmtId="0" fontId="21" fillId="15" borderId="0" applyNumberFormat="0" applyBorder="0" applyAlignment="0" applyProtection="0"/>
    <xf numFmtId="0" fontId="43" fillId="24" borderId="0" applyNumberFormat="0" applyBorder="0" applyAlignment="0" applyProtection="0"/>
    <xf numFmtId="0" fontId="21" fillId="7" borderId="0" applyNumberFormat="0" applyBorder="0" applyAlignment="0" applyProtection="0"/>
    <xf numFmtId="0" fontId="43" fillId="25" borderId="0" applyNumberFormat="0" applyBorder="0" applyAlignment="0" applyProtection="0"/>
    <xf numFmtId="0" fontId="21" fillId="13" borderId="0" applyNumberFormat="0" applyBorder="0" applyAlignment="0" applyProtection="0"/>
    <xf numFmtId="0" fontId="43" fillId="26" borderId="0" applyNumberFormat="0" applyBorder="0" applyAlignment="0" applyProtection="0"/>
    <xf numFmtId="0" fontId="21" fillId="22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8" borderId="0" applyNumberFormat="0" applyBorder="0" applyAlignment="0" applyProtection="0"/>
    <xf numFmtId="0" fontId="21" fillId="22" borderId="0" applyNumberFormat="0" applyBorder="0" applyAlignment="0" applyProtection="0"/>
    <xf numFmtId="0" fontId="43" fillId="29" borderId="0" applyNumberFormat="0" applyBorder="0" applyAlignment="0" applyProtection="0"/>
    <xf numFmtId="0" fontId="21" fillId="30" borderId="0" applyNumberFormat="0" applyBorder="0" applyAlignment="0" applyProtection="0"/>
    <xf numFmtId="0" fontId="43" fillId="31" borderId="0" applyNumberFormat="0" applyBorder="0" applyAlignment="0" applyProtection="0"/>
    <xf numFmtId="0" fontId="21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34" borderId="0" applyNumberFormat="0" applyBorder="0" applyAlignment="0" applyProtection="0"/>
    <xf numFmtId="0" fontId="43" fillId="35" borderId="0" applyNumberFormat="0" applyBorder="0" applyAlignment="0" applyProtection="0"/>
    <xf numFmtId="0" fontId="21" fillId="22" borderId="0" applyNumberFormat="0" applyBorder="0" applyAlignment="0" applyProtection="0"/>
    <xf numFmtId="0" fontId="43" fillId="36" borderId="0" applyNumberFormat="0" applyBorder="0" applyAlignment="0" applyProtection="0"/>
    <xf numFmtId="0" fontId="21" fillId="37" borderId="0" applyNumberFormat="0" applyBorder="0" applyAlignment="0" applyProtection="0"/>
    <xf numFmtId="0" fontId="44" fillId="38" borderId="0" applyNumberFormat="0" applyBorder="0" applyAlignment="0" applyProtection="0"/>
    <xf numFmtId="0" fontId="22" fillId="39" borderId="0" applyNumberFormat="0" applyBorder="0" applyAlignment="0" applyProtection="0"/>
    <xf numFmtId="0" fontId="45" fillId="40" borderId="1" applyNumberFormat="0" applyAlignment="0" applyProtection="0"/>
    <xf numFmtId="0" fontId="23" fillId="3" borderId="2" applyNumberFormat="0" applyAlignment="0" applyProtection="0"/>
    <xf numFmtId="0" fontId="46" fillId="41" borderId="3" applyNumberFormat="0" applyAlignment="0" applyProtection="0"/>
    <xf numFmtId="0" fontId="24" fillId="42" borderId="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26" fillId="44" borderId="0" applyNumberFormat="0" applyBorder="0" applyAlignment="0" applyProtection="0"/>
    <xf numFmtId="0" fontId="49" fillId="0" borderId="5" applyNumberFormat="0" applyFill="0" applyAlignment="0" applyProtection="0"/>
    <xf numFmtId="0" fontId="27" fillId="0" borderId="6" applyNumberFormat="0" applyFill="0" applyAlignment="0" applyProtection="0"/>
    <xf numFmtId="0" fontId="50" fillId="0" borderId="7" applyNumberFormat="0" applyFill="0" applyAlignment="0" applyProtection="0"/>
    <xf numFmtId="0" fontId="28" fillId="0" borderId="8" applyNumberFormat="0" applyFill="0" applyAlignment="0" applyProtection="0"/>
    <xf numFmtId="0" fontId="51" fillId="0" borderId="9" applyNumberFormat="0" applyFill="0" applyAlignment="0" applyProtection="0"/>
    <xf numFmtId="0" fontId="2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45" borderId="1" applyNumberFormat="0" applyAlignment="0" applyProtection="0"/>
    <xf numFmtId="0" fontId="30" fillId="5" borderId="2" applyNumberFormat="0" applyAlignment="0" applyProtection="0"/>
    <xf numFmtId="0" fontId="53" fillId="0" borderId="11" applyNumberFormat="0" applyFill="0" applyAlignment="0" applyProtection="0"/>
    <xf numFmtId="0" fontId="31" fillId="0" borderId="12" applyNumberFormat="0" applyFill="0" applyAlignment="0" applyProtection="0"/>
    <xf numFmtId="0" fontId="54" fillId="46" borderId="0" applyNumberFormat="0" applyBorder="0" applyAlignment="0" applyProtection="0"/>
    <xf numFmtId="0" fontId="32" fillId="7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47" borderId="13" applyNumberFormat="0" applyFont="0" applyAlignment="0" applyProtection="0"/>
    <xf numFmtId="0" fontId="0" fillId="7" borderId="14" applyNumberFormat="0" applyFont="0" applyAlignment="0" applyProtection="0"/>
    <xf numFmtId="0" fontId="55" fillId="40" borderId="15" applyNumberFormat="0" applyAlignment="0" applyProtection="0"/>
    <xf numFmtId="0" fontId="33" fillId="3" borderId="16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19" xfId="0" applyFont="1" applyBorder="1" applyAlignment="1" applyProtection="1">
      <alignment horizontal="left"/>
      <protection/>
    </xf>
    <xf numFmtId="14" fontId="7" fillId="0" borderId="19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4" fontId="7" fillId="0" borderId="0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right"/>
      <protection/>
    </xf>
    <xf numFmtId="0" fontId="6" fillId="48" borderId="19" xfId="0" applyNumberFormat="1" applyFont="1" applyFill="1" applyBorder="1" applyAlignment="1" applyProtection="1">
      <alignment horizontal="center"/>
      <protection locked="0"/>
    </xf>
    <xf numFmtId="1" fontId="6" fillId="48" borderId="25" xfId="0" applyNumberFormat="1" applyFont="1" applyFill="1" applyBorder="1" applyAlignment="1" applyProtection="1">
      <alignment horizontal="center"/>
      <protection locked="0"/>
    </xf>
    <xf numFmtId="0" fontId="6" fillId="48" borderId="22" xfId="0" applyFont="1" applyFill="1" applyBorder="1" applyAlignment="1" applyProtection="1">
      <alignment horizontal="center"/>
      <protection locked="0"/>
    </xf>
    <xf numFmtId="0" fontId="6" fillId="48" borderId="22" xfId="0" applyNumberFormat="1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vertical="center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10" fillId="3" borderId="26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Alignment="1" applyProtection="1">
      <alignment horizontal="center"/>
      <protection/>
    </xf>
    <xf numFmtId="0" fontId="1" fillId="0" borderId="20" xfId="0" applyFont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49" borderId="24" xfId="0" applyFont="1" applyFill="1" applyBorder="1" applyAlignment="1" applyProtection="1">
      <alignment horizontal="center" vertical="center"/>
      <protection/>
    </xf>
    <xf numFmtId="0" fontId="2" fillId="49" borderId="25" xfId="0" applyFont="1" applyFill="1" applyBorder="1" applyAlignment="1" applyProtection="1">
      <alignment horizontal="center" vertical="center"/>
      <protection/>
    </xf>
    <xf numFmtId="0" fontId="10" fillId="49" borderId="19" xfId="0" applyFont="1" applyFill="1" applyBorder="1" applyAlignment="1" applyProtection="1">
      <alignment horizontal="left" vertical="center" wrapText="1"/>
      <protection/>
    </xf>
    <xf numFmtId="0" fontId="10" fillId="49" borderId="25" xfId="0" applyFont="1" applyFill="1" applyBorder="1" applyAlignment="1" applyProtection="1">
      <alignment horizontal="left" vertical="center" wrapText="1"/>
      <protection/>
    </xf>
    <xf numFmtId="0" fontId="10" fillId="49" borderId="19" xfId="0" applyFont="1" applyFill="1" applyBorder="1" applyAlignment="1" applyProtection="1">
      <alignment horizontal="center" vertical="center" wrapText="1"/>
      <protection/>
    </xf>
    <xf numFmtId="0" fontId="10" fillId="49" borderId="25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/>
    </xf>
    <xf numFmtId="2" fontId="17" fillId="0" borderId="20" xfId="0" applyNumberFormat="1" applyFont="1" applyFill="1" applyBorder="1" applyAlignment="1" applyProtection="1">
      <alignment horizontal="center" vertical="center"/>
      <protection/>
    </xf>
    <xf numFmtId="2" fontId="11" fillId="50" borderId="20" xfId="0" applyNumberFormat="1" applyFont="1" applyFill="1" applyBorder="1" applyAlignment="1" applyProtection="1">
      <alignment horizontal="center" vertical="center"/>
      <protection/>
    </xf>
    <xf numFmtId="2" fontId="12" fillId="0" borderId="20" xfId="0" applyNumberFormat="1" applyFont="1" applyFill="1" applyBorder="1" applyAlignment="1" applyProtection="1">
      <alignment horizontal="center" vertical="center"/>
      <protection locked="0"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2" fontId="3" fillId="5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49" borderId="20" xfId="0" applyFont="1" applyFill="1" applyBorder="1" applyAlignment="1" applyProtection="1">
      <alignment horizontal="center" vertical="center"/>
      <protection/>
    </xf>
    <xf numFmtId="0" fontId="10" fillId="49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2" fontId="2" fillId="7" borderId="20" xfId="0" applyNumberFormat="1" applyFont="1" applyFill="1" applyBorder="1" applyAlignment="1" applyProtection="1">
      <alignment horizontal="center" vertical="center"/>
      <protection locked="0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dxfs count="6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5.14062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710937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71093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57421875" style="3" customWidth="1"/>
    <col min="18" max="18" width="9.7109375" style="2" customWidth="1"/>
    <col min="19" max="19" width="6.57421875" style="2" customWidth="1"/>
    <col min="20" max="20" width="3.8515625" style="2" customWidth="1"/>
    <col min="21" max="16384" width="9.140625" style="2" customWidth="1"/>
  </cols>
  <sheetData>
    <row r="1" spans="3:17" ht="24.75">
      <c r="C1" s="4" t="s">
        <v>0</v>
      </c>
      <c r="D1" s="38" t="s">
        <v>30</v>
      </c>
      <c r="E1" s="5"/>
      <c r="K1" s="6"/>
      <c r="L1" s="6"/>
      <c r="M1" s="6"/>
      <c r="O1" s="1" t="s">
        <v>34</v>
      </c>
      <c r="P1" s="8"/>
      <c r="Q1" s="8"/>
    </row>
    <row r="2" spans="2:16" ht="13.5" customHeight="1">
      <c r="B2" s="8"/>
      <c r="C2" s="11" t="s">
        <v>5</v>
      </c>
      <c r="D2" s="7"/>
      <c r="E2" s="12" t="s">
        <v>31</v>
      </c>
      <c r="F2" s="13"/>
      <c r="G2" s="14"/>
      <c r="H2" s="14"/>
      <c r="I2" s="14"/>
      <c r="K2" s="21" t="s">
        <v>32</v>
      </c>
      <c r="L2" s="22"/>
      <c r="M2" s="17"/>
      <c r="N2" s="17"/>
      <c r="O2" s="17"/>
      <c r="P2" s="2"/>
    </row>
    <row r="3" spans="1:17" s="7" customFormat="1" ht="13.5" customHeight="1">
      <c r="A3" s="8"/>
      <c r="B3" s="8"/>
      <c r="C3" s="11"/>
      <c r="E3" s="23" t="s">
        <v>11</v>
      </c>
      <c r="F3" s="30">
        <v>86</v>
      </c>
      <c r="G3" s="24" t="s">
        <v>12</v>
      </c>
      <c r="H3" s="31">
        <v>3</v>
      </c>
      <c r="I3" s="25" t="s">
        <v>2</v>
      </c>
      <c r="J3" s="9"/>
      <c r="K3" s="23" t="s">
        <v>11</v>
      </c>
      <c r="L3" s="30">
        <v>103</v>
      </c>
      <c r="M3" s="24" t="s">
        <v>12</v>
      </c>
      <c r="N3" s="31">
        <v>3</v>
      </c>
      <c r="O3" s="25" t="s">
        <v>2</v>
      </c>
      <c r="Q3" s="9"/>
    </row>
    <row r="4" spans="1:19" s="7" customFormat="1" ht="14.25" customHeight="1">
      <c r="A4" s="8"/>
      <c r="B4" s="19"/>
      <c r="C4" s="43"/>
      <c r="D4" s="43"/>
      <c r="E4" s="26"/>
      <c r="F4" s="27" t="s">
        <v>13</v>
      </c>
      <c r="G4" s="28">
        <v>28.7</v>
      </c>
      <c r="H4" s="27" t="s">
        <v>14</v>
      </c>
      <c r="I4" s="29">
        <v>56.14</v>
      </c>
      <c r="J4" s="20"/>
      <c r="K4" s="26"/>
      <c r="L4" s="27" t="s">
        <v>13</v>
      </c>
      <c r="M4" s="28">
        <f>103/3</f>
        <v>34.333333333333336</v>
      </c>
      <c r="N4" s="27" t="s">
        <v>15</v>
      </c>
      <c r="O4" s="29">
        <v>68.6</v>
      </c>
      <c r="Q4" s="40" t="s">
        <v>25</v>
      </c>
      <c r="R4" s="41"/>
      <c r="S4" s="42"/>
    </row>
    <row r="5" spans="1:19" s="7" customFormat="1" ht="30.75" customHeight="1" thickBot="1">
      <c r="A5" s="32"/>
      <c r="B5" s="33" t="s">
        <v>7</v>
      </c>
      <c r="C5" s="34" t="s">
        <v>16</v>
      </c>
      <c r="D5" s="34" t="s">
        <v>17</v>
      </c>
      <c r="E5" s="35" t="s">
        <v>18</v>
      </c>
      <c r="F5" s="36" t="s">
        <v>19</v>
      </c>
      <c r="G5" s="37" t="s">
        <v>20</v>
      </c>
      <c r="H5" s="37" t="s">
        <v>22</v>
      </c>
      <c r="I5" s="37" t="s">
        <v>23</v>
      </c>
      <c r="J5" s="35" t="s">
        <v>21</v>
      </c>
      <c r="K5" s="35" t="s">
        <v>18</v>
      </c>
      <c r="L5" s="36" t="s">
        <v>19</v>
      </c>
      <c r="M5" s="37" t="s">
        <v>20</v>
      </c>
      <c r="N5" s="37" t="s">
        <v>22</v>
      </c>
      <c r="O5" s="37" t="s">
        <v>23</v>
      </c>
      <c r="P5" s="35" t="s">
        <v>21</v>
      </c>
      <c r="Q5" s="36" t="s">
        <v>24</v>
      </c>
      <c r="R5" s="37" t="s">
        <v>23</v>
      </c>
      <c r="S5" s="35" t="s">
        <v>21</v>
      </c>
    </row>
    <row r="6" spans="1:19" s="15" customFormat="1" ht="14.25" customHeight="1" thickTop="1">
      <c r="A6" s="44"/>
      <c r="B6" s="45"/>
      <c r="C6" s="46" t="s">
        <v>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19" s="10" customFormat="1" ht="19.5" customHeight="1">
      <c r="A7" s="16" t="s">
        <v>1</v>
      </c>
      <c r="B7" s="50"/>
      <c r="C7" s="18" t="s">
        <v>93</v>
      </c>
      <c r="D7" s="18" t="s">
        <v>36</v>
      </c>
      <c r="E7" s="51" t="s">
        <v>92</v>
      </c>
      <c r="F7" s="51"/>
      <c r="G7" s="52">
        <f aca="true" t="shared" si="0" ref="G7:G12">IF(OR(E7="diskv.",E7="ns"),100,5*E7)</f>
        <v>100</v>
      </c>
      <c r="H7" s="53">
        <f>IF(F7="-","-",(IF(F7&gt;I$4,"diskv.",IF(F7&gt;G$4,F7-G$4,0))))</f>
        <v>0</v>
      </c>
      <c r="I7" s="54">
        <f>IF(OR(E7="diskv.",E7="ns",H7="diskv."),100,G7+H7)</f>
        <v>100</v>
      </c>
      <c r="J7" s="55"/>
      <c r="K7" s="51" t="s">
        <v>92</v>
      </c>
      <c r="L7" s="51"/>
      <c r="M7" s="52">
        <f aca="true" t="shared" si="1" ref="M7:M12">IF(OR(K7="diskv.",K7="ns"),100,5*K7)</f>
        <v>100</v>
      </c>
      <c r="N7" s="53">
        <f aca="true" t="shared" si="2" ref="N7:N12">IF(L7="-","-",(IF(L7&gt;O$4,"diskv.",IF(L7&gt;M$4,L7-M$4,0))))</f>
        <v>0</v>
      </c>
      <c r="O7" s="54">
        <f aca="true" t="shared" si="3" ref="O7:O12">IF(OR(K7="diskv.",K7="ns",N7="diskv."),100,M7+N7)</f>
        <v>100</v>
      </c>
      <c r="P7" s="55"/>
      <c r="Q7" s="56">
        <f aca="true" t="shared" si="4" ref="Q7:Q12">F7+L7</f>
        <v>0</v>
      </c>
      <c r="R7" s="57">
        <f aca="true" t="shared" si="5" ref="R7:R12">I7+O7</f>
        <v>200</v>
      </c>
      <c r="S7" s="58"/>
    </row>
    <row r="8" spans="1:19" s="10" customFormat="1" ht="19.5" customHeight="1">
      <c r="A8" s="16" t="s">
        <v>1</v>
      </c>
      <c r="B8" s="50"/>
      <c r="C8" s="18" t="s">
        <v>52</v>
      </c>
      <c r="D8" s="18" t="s">
        <v>53</v>
      </c>
      <c r="E8" s="51">
        <v>5</v>
      </c>
      <c r="F8" s="51">
        <v>17</v>
      </c>
      <c r="G8" s="52">
        <f t="shared" si="0"/>
        <v>25</v>
      </c>
      <c r="H8" s="53">
        <v>0</v>
      </c>
      <c r="I8" s="54">
        <v>5</v>
      </c>
      <c r="J8" s="55">
        <v>2</v>
      </c>
      <c r="K8" s="51" t="s">
        <v>92</v>
      </c>
      <c r="L8" s="51"/>
      <c r="M8" s="52">
        <f t="shared" si="1"/>
        <v>100</v>
      </c>
      <c r="N8" s="53">
        <f t="shared" si="2"/>
        <v>0</v>
      </c>
      <c r="O8" s="54">
        <f t="shared" si="3"/>
        <v>100</v>
      </c>
      <c r="P8" s="55"/>
      <c r="Q8" s="56">
        <f t="shared" si="4"/>
        <v>17</v>
      </c>
      <c r="R8" s="57">
        <f t="shared" si="5"/>
        <v>105</v>
      </c>
      <c r="S8" s="58">
        <v>2</v>
      </c>
    </row>
    <row r="9" spans="1:19" s="10" customFormat="1" ht="19.5" customHeight="1">
      <c r="A9" s="16" t="s">
        <v>1</v>
      </c>
      <c r="B9" s="50"/>
      <c r="C9" s="39" t="s">
        <v>76</v>
      </c>
      <c r="D9" s="18" t="s">
        <v>77</v>
      </c>
      <c r="E9" s="51"/>
      <c r="F9" s="51">
        <v>22.57</v>
      </c>
      <c r="G9" s="52">
        <f t="shared" si="0"/>
        <v>0</v>
      </c>
      <c r="H9" s="53">
        <v>0</v>
      </c>
      <c r="I9" s="54">
        <f>IF(OR(E9="diskv.",E9="ns",H9="diskv."),100,G9+H9)</f>
        <v>0</v>
      </c>
      <c r="J9" s="55">
        <v>1</v>
      </c>
      <c r="K9" s="51" t="s">
        <v>92</v>
      </c>
      <c r="L9" s="51"/>
      <c r="M9" s="52">
        <f t="shared" si="1"/>
        <v>100</v>
      </c>
      <c r="N9" s="53">
        <f t="shared" si="2"/>
        <v>0</v>
      </c>
      <c r="O9" s="54">
        <f t="shared" si="3"/>
        <v>100</v>
      </c>
      <c r="P9" s="55"/>
      <c r="Q9" s="56">
        <f>F9+L9</f>
        <v>22.57</v>
      </c>
      <c r="R9" s="57">
        <f>I9+O9</f>
        <v>100</v>
      </c>
      <c r="S9" s="58">
        <v>3</v>
      </c>
    </row>
    <row r="10" spans="1:19" s="10" customFormat="1" ht="19.5" customHeight="1">
      <c r="A10" s="16" t="s">
        <v>1</v>
      </c>
      <c r="B10" s="50"/>
      <c r="C10" s="39" t="s">
        <v>29</v>
      </c>
      <c r="D10" s="18" t="s">
        <v>84</v>
      </c>
      <c r="E10" s="51" t="s">
        <v>92</v>
      </c>
      <c r="F10" s="51"/>
      <c r="G10" s="52">
        <f t="shared" si="0"/>
        <v>100</v>
      </c>
      <c r="H10" s="53">
        <f>IF(F10="-","-",(IF(F10&gt;I$4,"diskv.",IF(F10&gt;G$4,F10-G$4,0))))</f>
        <v>0</v>
      </c>
      <c r="I10" s="54">
        <f>IF(OR(E10="diskv.",E10="ns",H10="diskv."),100,G10+H10)</f>
        <v>100</v>
      </c>
      <c r="J10" s="55"/>
      <c r="K10" s="51">
        <v>4</v>
      </c>
      <c r="L10" s="51">
        <v>35.66</v>
      </c>
      <c r="M10" s="52">
        <f t="shared" si="1"/>
        <v>20</v>
      </c>
      <c r="N10" s="53">
        <f t="shared" si="2"/>
        <v>1.3266666666666609</v>
      </c>
      <c r="O10" s="54">
        <f t="shared" si="3"/>
        <v>21.32666666666666</v>
      </c>
      <c r="P10" s="55">
        <v>2</v>
      </c>
      <c r="Q10" s="56">
        <f>F10+L10</f>
        <v>35.66</v>
      </c>
      <c r="R10" s="57">
        <f>I10+O10</f>
        <v>121.32666666666665</v>
      </c>
      <c r="S10" s="58"/>
    </row>
    <row r="11" spans="1:19" s="10" customFormat="1" ht="19.5" customHeight="1">
      <c r="A11" s="16" t="s">
        <v>1</v>
      </c>
      <c r="B11" s="50"/>
      <c r="C11" s="39" t="s">
        <v>90</v>
      </c>
      <c r="D11" s="18" t="s">
        <v>91</v>
      </c>
      <c r="E11" s="51" t="s">
        <v>92</v>
      </c>
      <c r="F11" s="51"/>
      <c r="G11" s="52">
        <f t="shared" si="0"/>
        <v>100</v>
      </c>
      <c r="H11" s="53">
        <f>IF(F11="-","-",(IF(F11&gt;I$4,"diskv.",IF(F11&gt;G$4,F11-G$4,0))))</f>
        <v>0</v>
      </c>
      <c r="I11" s="54">
        <f>IF(OR(E11="diskv.",E11="ns",H11="diskv."),100,G11+H11)</f>
        <v>100</v>
      </c>
      <c r="J11" s="55"/>
      <c r="K11" s="51" t="s">
        <v>92</v>
      </c>
      <c r="L11" s="51"/>
      <c r="M11" s="52">
        <f t="shared" si="1"/>
        <v>100</v>
      </c>
      <c r="N11" s="53">
        <f t="shared" si="2"/>
        <v>0</v>
      </c>
      <c r="O11" s="54">
        <f t="shared" si="3"/>
        <v>100</v>
      </c>
      <c r="P11" s="55"/>
      <c r="Q11" s="56">
        <f>F11+L11</f>
        <v>0</v>
      </c>
      <c r="R11" s="57">
        <f>I11+O11</f>
        <v>200</v>
      </c>
      <c r="S11" s="58"/>
    </row>
    <row r="12" spans="1:19" s="10" customFormat="1" ht="19.5" customHeight="1">
      <c r="A12" s="16" t="s">
        <v>1</v>
      </c>
      <c r="B12" s="50"/>
      <c r="C12" s="39" t="s">
        <v>75</v>
      </c>
      <c r="D12" s="18" t="s">
        <v>83</v>
      </c>
      <c r="E12" s="51">
        <v>10</v>
      </c>
      <c r="F12" s="51">
        <v>26.36</v>
      </c>
      <c r="G12" s="52">
        <f t="shared" si="0"/>
        <v>50</v>
      </c>
      <c r="H12" s="53">
        <v>0</v>
      </c>
      <c r="I12" s="54">
        <f>IF(OR(E12="diskv.",E12="ns",H12="diskv."),100,G12+H12)</f>
        <v>50</v>
      </c>
      <c r="J12" s="55">
        <v>3</v>
      </c>
      <c r="K12" s="51"/>
      <c r="L12" s="51">
        <v>23.8</v>
      </c>
      <c r="M12" s="52">
        <f t="shared" si="1"/>
        <v>0</v>
      </c>
      <c r="N12" s="53">
        <f t="shared" si="2"/>
        <v>0</v>
      </c>
      <c r="O12" s="54">
        <f t="shared" si="3"/>
        <v>0</v>
      </c>
      <c r="P12" s="55">
        <v>1</v>
      </c>
      <c r="Q12" s="56">
        <f t="shared" si="4"/>
        <v>50.16</v>
      </c>
      <c r="R12" s="57">
        <f t="shared" si="5"/>
        <v>50</v>
      </c>
      <c r="S12" s="58">
        <v>1</v>
      </c>
    </row>
    <row r="13" spans="1:19" s="10" customFormat="1" ht="17.25" customHeight="1">
      <c r="A13" s="59"/>
      <c r="B13" s="59"/>
      <c r="C13" s="60" t="s">
        <v>3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s="10" customFormat="1" ht="19.5" customHeight="1">
      <c r="A14" s="16" t="s">
        <v>26</v>
      </c>
      <c r="B14" s="50"/>
      <c r="C14" s="39" t="s">
        <v>78</v>
      </c>
      <c r="D14" s="39" t="s">
        <v>81</v>
      </c>
      <c r="E14" s="51" t="s">
        <v>92</v>
      </c>
      <c r="F14" s="62">
        <v>0</v>
      </c>
      <c r="G14" s="52">
        <f>IF(OR(E14="diskv.",E14="ns"),100,5*E14)</f>
        <v>100</v>
      </c>
      <c r="H14" s="53">
        <v>0</v>
      </c>
      <c r="I14" s="54">
        <f>IF(OR(E14="diskv.",E14="ns",H14="diskv."),100,G14+H14)</f>
        <v>100</v>
      </c>
      <c r="J14" s="55"/>
      <c r="K14" s="51" t="s">
        <v>92</v>
      </c>
      <c r="L14" s="51"/>
      <c r="M14" s="52">
        <f>IF(OR(K14="diskv.",K14="ns"),100,5*K14)</f>
        <v>100</v>
      </c>
      <c r="N14" s="53">
        <f>IF(L14="-","-",(IF(L14&gt;O$4,"diskv.",IF(L14&gt;M$4,L14-M$4,0))))</f>
        <v>0</v>
      </c>
      <c r="O14" s="54">
        <f>IF(OR(K14="diskv.",K14="ns",N14="diskv."),100,M14+N14)</f>
        <v>100</v>
      </c>
      <c r="P14" s="55"/>
      <c r="Q14" s="56">
        <f>F14+L14</f>
        <v>0</v>
      </c>
      <c r="R14" s="57">
        <f>I14+O14</f>
        <v>200</v>
      </c>
      <c r="S14" s="58"/>
    </row>
    <row r="15" spans="1:19" s="10" customFormat="1" ht="16.5" customHeight="1">
      <c r="A15" s="16" t="s">
        <v>26</v>
      </c>
      <c r="B15" s="50"/>
      <c r="C15" s="39" t="s">
        <v>78</v>
      </c>
      <c r="D15" s="18" t="s">
        <v>82</v>
      </c>
      <c r="E15" s="51">
        <v>10</v>
      </c>
      <c r="F15" s="51">
        <v>47.66</v>
      </c>
      <c r="G15" s="52">
        <f>IF(OR(E15="diskv.",E15="ns"),100,5*E15)</f>
        <v>50</v>
      </c>
      <c r="H15" s="53">
        <f>IF(F15="-","-",(IF(F15&gt;I$4,"diskv.",IF(F15&gt;G$4,F15-G$4,0))))</f>
        <v>18.959999999999997</v>
      </c>
      <c r="I15" s="54">
        <f>IF(OR(E15="diskv.",E15="ns",H15="diskv."),100,G15+H15)</f>
        <v>68.96</v>
      </c>
      <c r="J15" s="55"/>
      <c r="K15" s="51" t="s">
        <v>92</v>
      </c>
      <c r="L15" s="51"/>
      <c r="M15" s="52">
        <f>IF(OR(K15="diskv.",K15="ns"),100,5*K15)</f>
        <v>100</v>
      </c>
      <c r="N15" s="53">
        <f>IF(L15="-","-",(IF(L15&gt;O$4,"diskv.",IF(L15&gt;M$4,L15-M$4,0))))</f>
        <v>0</v>
      </c>
      <c r="O15" s="54">
        <f>IF(OR(K15="diskv.",K15="ns",N15="diskv."),100,M15+N15)</f>
        <v>100</v>
      </c>
      <c r="P15" s="55"/>
      <c r="Q15" s="56">
        <f>F15+L15</f>
        <v>47.66</v>
      </c>
      <c r="R15" s="57">
        <f>I15+O15</f>
        <v>168.95999999999998</v>
      </c>
      <c r="S15" s="58"/>
    </row>
    <row r="16" spans="1:19" s="10" customFormat="1" ht="15.75" customHeight="1">
      <c r="A16" s="59"/>
      <c r="B16" s="59"/>
      <c r="C16" s="60" t="s">
        <v>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s="10" customFormat="1" ht="16.5" customHeight="1">
      <c r="A17" s="16" t="s">
        <v>26</v>
      </c>
      <c r="B17" s="50"/>
      <c r="C17" s="18" t="s">
        <v>28</v>
      </c>
      <c r="D17" s="18" t="s">
        <v>74</v>
      </c>
      <c r="E17" s="51"/>
      <c r="F17" s="51">
        <v>23.72</v>
      </c>
      <c r="G17" s="52">
        <f>IF(OR(E17="diskv.",E17="ns"),100,5*E17)</f>
        <v>0</v>
      </c>
      <c r="H17" s="53">
        <v>0</v>
      </c>
      <c r="I17" s="54">
        <f>IF(OR(E17="diskv.",E17="ns",H17="diskv."),100,G17+H17)</f>
        <v>0</v>
      </c>
      <c r="J17" s="55"/>
      <c r="K17" s="51">
        <v>5</v>
      </c>
      <c r="L17" s="51">
        <v>30.03</v>
      </c>
      <c r="M17" s="52">
        <v>5</v>
      </c>
      <c r="N17" s="53">
        <f>IF(L17="-","-",(IF(L17&gt;O$4,"diskv.",IF(L17&gt;M$4,L17-M$4,0))))</f>
        <v>0</v>
      </c>
      <c r="O17" s="54">
        <f>IF(OR(K17="diskv.",K17="ns",N17="diskv."),100,M17+N17)</f>
        <v>5</v>
      </c>
      <c r="P17" s="55"/>
      <c r="Q17" s="56">
        <f>F17+L17</f>
        <v>53.75</v>
      </c>
      <c r="R17" s="57">
        <f>I17+O17</f>
        <v>5</v>
      </c>
      <c r="S17" s="58">
        <v>3</v>
      </c>
    </row>
    <row r="18" spans="1:19" s="10" customFormat="1" ht="19.5" customHeight="1">
      <c r="A18" s="16" t="s">
        <v>26</v>
      </c>
      <c r="B18" s="50"/>
      <c r="C18" s="18" t="s">
        <v>65</v>
      </c>
      <c r="D18" s="18" t="s">
        <v>46</v>
      </c>
      <c r="E18" s="51"/>
      <c r="F18" s="51">
        <v>22.3</v>
      </c>
      <c r="G18" s="52">
        <f>IF(OR(E18="diskv.",E18="ns"),100,5*E18)</f>
        <v>0</v>
      </c>
      <c r="H18" s="53">
        <v>0</v>
      </c>
      <c r="I18" s="54">
        <f>IF(OR(E18="diskv.",E18="ns",H18="diskv."),100,G18+H18)</f>
        <v>0</v>
      </c>
      <c r="J18" s="55">
        <v>3</v>
      </c>
      <c r="K18" s="51"/>
      <c r="L18" s="51">
        <v>25.54</v>
      </c>
      <c r="M18" s="52">
        <f>IF(OR(K18="diskv.",K18="ns"),100,5*K18)</f>
        <v>0</v>
      </c>
      <c r="N18" s="53">
        <f>IF(L18="-","-",(IF(L18&gt;O$4,"diskv.",IF(L18&gt;M$4,L18-M$4,0))))</f>
        <v>0</v>
      </c>
      <c r="O18" s="54">
        <f>IF(OR(K18="diskv.",K18="ns",N18="diskv."),100,M18+N18)</f>
        <v>0</v>
      </c>
      <c r="P18" s="55"/>
      <c r="Q18" s="56">
        <f>F18+L18</f>
        <v>47.84</v>
      </c>
      <c r="R18" s="57">
        <f>I18+O18</f>
        <v>0</v>
      </c>
      <c r="S18" s="58">
        <v>2</v>
      </c>
    </row>
    <row r="19" spans="1:19" s="10" customFormat="1" ht="19.5" customHeight="1">
      <c r="A19" s="16" t="s">
        <v>26</v>
      </c>
      <c r="B19" s="50"/>
      <c r="C19" s="18" t="s">
        <v>69</v>
      </c>
      <c r="D19" s="18" t="s">
        <v>70</v>
      </c>
      <c r="E19" s="51"/>
      <c r="F19" s="51">
        <v>17.8</v>
      </c>
      <c r="G19" s="52">
        <f>IF(OR(E19="diskv.",E19="ns"),100,5*E19)</f>
        <v>0</v>
      </c>
      <c r="H19" s="53">
        <v>0</v>
      </c>
      <c r="I19" s="54">
        <f>IF(OR(E19="diskv.",E19="ns",H19="diskv."),100,G19+H19)</f>
        <v>0</v>
      </c>
      <c r="J19" s="55">
        <v>2</v>
      </c>
      <c r="K19" s="51" t="s">
        <v>92</v>
      </c>
      <c r="L19" s="51"/>
      <c r="M19" s="52">
        <f>IF(OR(K19="diskv.",K19="ns"),100,5*K19)</f>
        <v>100</v>
      </c>
      <c r="N19" s="53">
        <f>IF(L19="-","-",(IF(L19&gt;O$4,"diskv.",IF(L19&gt;M$4,L19-M$4,0))))</f>
        <v>0</v>
      </c>
      <c r="O19" s="54">
        <f>IF(OR(K19="diskv.",K19="ns",N19="diskv."),100,M19+N19)</f>
        <v>100</v>
      </c>
      <c r="P19" s="55"/>
      <c r="Q19" s="56">
        <f>F19+L19</f>
        <v>17.8</v>
      </c>
      <c r="R19" s="57">
        <f>I19+O19</f>
        <v>100</v>
      </c>
      <c r="S19" s="58"/>
    </row>
    <row r="20" spans="1:19" s="10" customFormat="1" ht="19.5" customHeight="1">
      <c r="A20" s="16" t="s">
        <v>26</v>
      </c>
      <c r="B20" s="50"/>
      <c r="C20" s="18" t="s">
        <v>89</v>
      </c>
      <c r="D20" s="18" t="s">
        <v>73</v>
      </c>
      <c r="E20" s="51"/>
      <c r="F20" s="51">
        <v>17.59</v>
      </c>
      <c r="G20" s="52">
        <f>IF(OR(E20="diskv.",E20="ns"),100,5*E20)</f>
        <v>0</v>
      </c>
      <c r="H20" s="53">
        <v>0</v>
      </c>
      <c r="I20" s="54">
        <f>IF(OR(E20="diskv.",E20="ns",H20="diskv."),100,G20+H20)</f>
        <v>0</v>
      </c>
      <c r="J20" s="55">
        <v>1</v>
      </c>
      <c r="K20" s="51"/>
      <c r="L20" s="51">
        <v>20.72</v>
      </c>
      <c r="M20" s="52">
        <f>IF(OR(K20="diskv.",K20="ns"),100,5*K20)</f>
        <v>0</v>
      </c>
      <c r="N20" s="53">
        <f>IF(L20="-","-",(IF(L20&gt;O$4,"diskv.",IF(L20&gt;M$4,L20-M$4,0))))</f>
        <v>0</v>
      </c>
      <c r="O20" s="54">
        <f>IF(OR(K20="diskv.",K20="ns",N20="diskv."),100,M20+N20)</f>
        <v>0</v>
      </c>
      <c r="P20" s="55">
        <v>1</v>
      </c>
      <c r="Q20" s="56">
        <f>F20+L20</f>
        <v>38.31</v>
      </c>
      <c r="R20" s="57">
        <f>I20+O20</f>
        <v>0</v>
      </c>
      <c r="S20" s="58">
        <v>1</v>
      </c>
    </row>
    <row r="22" ht="12.75">
      <c r="C22" s="2" t="s">
        <v>33</v>
      </c>
    </row>
  </sheetData>
  <sheetProtection autoFilter="0"/>
  <autoFilter ref="A5:S20"/>
  <mergeCells count="8">
    <mergeCell ref="Q4:S4"/>
    <mergeCell ref="C4:D4"/>
    <mergeCell ref="A13:B13"/>
    <mergeCell ref="A6:B6"/>
    <mergeCell ref="A16:B16"/>
    <mergeCell ref="C13:S13"/>
    <mergeCell ref="C16:S16"/>
    <mergeCell ref="C6:S6"/>
  </mergeCells>
  <conditionalFormatting sqref="R17:R20 I17:I20 O17:O20 O14:O15 R14:R15 I14:I15 I7:I12 O7:O12 R7:R12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90" zoomScaleNormal="90" zoomScalePageLayoutView="0" workbookViewId="0" topLeftCell="A1">
      <pane ySplit="5" topLeftCell="A1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5.140625" style="3" customWidth="1"/>
    <col min="2" max="2" width="5.28125" style="3" customWidth="1"/>
    <col min="3" max="3" width="24.57421875" style="2" customWidth="1"/>
    <col min="4" max="4" width="39.57421875" style="2" customWidth="1"/>
    <col min="5" max="5" width="7.7109375" style="3" customWidth="1"/>
    <col min="6" max="6" width="8.8515625" style="3" customWidth="1"/>
    <col min="7" max="7" width="7.7109375" style="3" customWidth="1"/>
    <col min="8" max="8" width="8.7109375" style="3" customWidth="1"/>
    <col min="9" max="9" width="7.7109375" style="3" customWidth="1"/>
    <col min="10" max="10" width="6.7109375" style="3" customWidth="1"/>
    <col min="11" max="11" width="7.8515625" style="3" customWidth="1"/>
    <col min="12" max="12" width="8.7109375" style="3" customWidth="1"/>
    <col min="13" max="13" width="7.7109375" style="3" customWidth="1"/>
    <col min="14" max="14" width="8.7109375" style="3" customWidth="1"/>
    <col min="15" max="15" width="7.7109375" style="3" customWidth="1"/>
    <col min="16" max="16" width="6.57421875" style="3" customWidth="1"/>
    <col min="17" max="17" width="9.57421875" style="3" customWidth="1"/>
    <col min="18" max="18" width="9.7109375" style="2" customWidth="1"/>
    <col min="19" max="19" width="6.57421875" style="2" customWidth="1"/>
    <col min="20" max="20" width="3.8515625" style="2" customWidth="1"/>
    <col min="21" max="16384" width="9.140625" style="2" customWidth="1"/>
  </cols>
  <sheetData>
    <row r="1" spans="3:17" ht="24.75">
      <c r="C1" s="4" t="s">
        <v>0</v>
      </c>
      <c r="D1" s="38" t="s">
        <v>30</v>
      </c>
      <c r="E1" s="5"/>
      <c r="K1" s="6"/>
      <c r="L1" s="6"/>
      <c r="M1" s="6"/>
      <c r="O1" s="1" t="s">
        <v>34</v>
      </c>
      <c r="P1" s="8"/>
      <c r="Q1" s="8"/>
    </row>
    <row r="2" spans="2:16" ht="13.5" customHeight="1">
      <c r="B2" s="8"/>
      <c r="C2" s="11" t="s">
        <v>5</v>
      </c>
      <c r="D2" s="7"/>
      <c r="E2" s="12" t="s">
        <v>31</v>
      </c>
      <c r="F2" s="13"/>
      <c r="G2" s="14"/>
      <c r="H2" s="14"/>
      <c r="I2" s="14"/>
      <c r="K2" s="21" t="s">
        <v>32</v>
      </c>
      <c r="L2" s="22"/>
      <c r="M2" s="17"/>
      <c r="N2" s="17"/>
      <c r="O2" s="17"/>
      <c r="P2" s="2"/>
    </row>
    <row r="3" spans="1:17" s="7" customFormat="1" ht="13.5" customHeight="1">
      <c r="A3" s="8"/>
      <c r="B3" s="8"/>
      <c r="C3" s="11"/>
      <c r="E3" s="23" t="s">
        <v>11</v>
      </c>
      <c r="F3" s="30">
        <v>155</v>
      </c>
      <c r="G3" s="24" t="s">
        <v>12</v>
      </c>
      <c r="H3" s="31">
        <v>3.8</v>
      </c>
      <c r="I3" s="25" t="s">
        <v>2</v>
      </c>
      <c r="J3" s="9"/>
      <c r="K3" s="23" t="s">
        <v>11</v>
      </c>
      <c r="L3" s="30">
        <v>170</v>
      </c>
      <c r="M3" s="24" t="s">
        <v>12</v>
      </c>
      <c r="N3" s="31">
        <v>3.8</v>
      </c>
      <c r="O3" s="25" t="s">
        <v>2</v>
      </c>
      <c r="Q3" s="9"/>
    </row>
    <row r="4" spans="1:19" s="7" customFormat="1" ht="14.25" customHeight="1">
      <c r="A4" s="8"/>
      <c r="B4" s="19"/>
      <c r="C4" s="43"/>
      <c r="D4" s="43"/>
      <c r="E4" s="26"/>
      <c r="F4" s="27" t="s">
        <v>13</v>
      </c>
      <c r="G4" s="28">
        <f>155/3.8</f>
        <v>40.78947368421053</v>
      </c>
      <c r="H4" s="27" t="s">
        <v>14</v>
      </c>
      <c r="I4" s="29">
        <v>80.16</v>
      </c>
      <c r="J4" s="20"/>
      <c r="K4" s="26"/>
      <c r="L4" s="27" t="s">
        <v>13</v>
      </c>
      <c r="M4" s="28">
        <f>L3/N3</f>
        <v>44.73684210526316</v>
      </c>
      <c r="N4" s="27" t="s">
        <v>15</v>
      </c>
      <c r="O4" s="29">
        <f>M4*2</f>
        <v>89.47368421052632</v>
      </c>
      <c r="Q4" s="40" t="s">
        <v>25</v>
      </c>
      <c r="R4" s="41"/>
      <c r="S4" s="42"/>
    </row>
    <row r="5" spans="1:19" s="7" customFormat="1" ht="30.75" customHeight="1" thickBot="1">
      <c r="A5" s="32"/>
      <c r="B5" s="33" t="s">
        <v>7</v>
      </c>
      <c r="C5" s="34" t="s">
        <v>16</v>
      </c>
      <c r="D5" s="34" t="s">
        <v>17</v>
      </c>
      <c r="E5" s="35" t="s">
        <v>18</v>
      </c>
      <c r="F5" s="36" t="s">
        <v>19</v>
      </c>
      <c r="G5" s="37" t="s">
        <v>20</v>
      </c>
      <c r="H5" s="37" t="s">
        <v>22</v>
      </c>
      <c r="I5" s="37" t="s">
        <v>23</v>
      </c>
      <c r="J5" s="35" t="s">
        <v>21</v>
      </c>
      <c r="K5" s="35" t="s">
        <v>18</v>
      </c>
      <c r="L5" s="36" t="s">
        <v>19</v>
      </c>
      <c r="M5" s="37" t="s">
        <v>20</v>
      </c>
      <c r="N5" s="37" t="s">
        <v>22</v>
      </c>
      <c r="O5" s="37" t="s">
        <v>23</v>
      </c>
      <c r="P5" s="35" t="s">
        <v>21</v>
      </c>
      <c r="Q5" s="36" t="s">
        <v>24</v>
      </c>
      <c r="R5" s="37" t="s">
        <v>23</v>
      </c>
      <c r="S5" s="35" t="s">
        <v>21</v>
      </c>
    </row>
    <row r="6" spans="1:19" s="15" customFormat="1" ht="14.25" customHeight="1" thickTop="1">
      <c r="A6" s="44"/>
      <c r="B6" s="45"/>
      <c r="C6" s="48" t="s">
        <v>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</row>
    <row r="7" spans="1:19" s="10" customFormat="1" ht="19.5" customHeight="1">
      <c r="A7" s="16" t="s">
        <v>1</v>
      </c>
      <c r="B7" s="50">
        <v>1</v>
      </c>
      <c r="C7" s="18" t="s">
        <v>54</v>
      </c>
      <c r="D7" s="18" t="s">
        <v>37</v>
      </c>
      <c r="E7" s="51">
        <v>1</v>
      </c>
      <c r="F7" s="51">
        <v>31.05</v>
      </c>
      <c r="G7" s="52">
        <f>IF(OR(E7="diskv.",E7="ns"),100,5*E7)</f>
        <v>5</v>
      </c>
      <c r="H7" s="53">
        <f>IF(F7="-","-",(IF(F7&gt;I$4,"diskv.",IF(F7&gt;G$4,F7-G$4,0))))</f>
        <v>0</v>
      </c>
      <c r="I7" s="54">
        <f>IF(OR(E7="diskv.",E7="ns",H7="diskv."),100,G7+H7)</f>
        <v>5</v>
      </c>
      <c r="J7" s="55"/>
      <c r="K7" s="51"/>
      <c r="L7" s="51">
        <v>33.36</v>
      </c>
      <c r="M7" s="52">
        <f>IF(OR(K7="diskv.",K7="ns"),100,5*K7)</f>
        <v>0</v>
      </c>
      <c r="N7" s="53">
        <f>IF(L7="-","-",(IF(L7&gt;O$4,"diskv.",IF(L7&gt;M$4,L7-M$4,0))))</f>
        <v>0</v>
      </c>
      <c r="O7" s="54">
        <f>IF(OR(K7="diskv.",K7="ns",N7="diskv."),100,M7+N7)</f>
        <v>0</v>
      </c>
      <c r="P7" s="55"/>
      <c r="Q7" s="56">
        <f>F7+L7</f>
        <v>64.41</v>
      </c>
      <c r="R7" s="57">
        <f>I7+O7</f>
        <v>5</v>
      </c>
      <c r="S7" s="58">
        <v>3</v>
      </c>
    </row>
    <row r="8" spans="1:19" s="10" customFormat="1" ht="19.5" customHeight="1">
      <c r="A8" s="16" t="s">
        <v>1</v>
      </c>
      <c r="B8" s="50">
        <v>2</v>
      </c>
      <c r="C8" s="18" t="s">
        <v>41</v>
      </c>
      <c r="D8" s="18" t="s">
        <v>42</v>
      </c>
      <c r="E8" s="51" t="s">
        <v>92</v>
      </c>
      <c r="F8" s="51"/>
      <c r="G8" s="52">
        <f>IF(OR(E8="diskv.",E8="ns"),100,5*E8)</f>
        <v>100</v>
      </c>
      <c r="H8" s="53">
        <f>IF(F8="-","-",(IF(F8&gt;I$4,"diskv.",IF(F8&gt;G$4,F8-G$4,0))))</f>
        <v>0</v>
      </c>
      <c r="I8" s="54">
        <f>IF(OR(E8="diskv.",E8="ns",H8="diskv."),100,G8+H8)</f>
        <v>100</v>
      </c>
      <c r="J8" s="55"/>
      <c r="K8" s="51" t="s">
        <v>92</v>
      </c>
      <c r="L8" s="51"/>
      <c r="M8" s="52">
        <f>IF(OR(K8="diskv.",K8="ns"),100,5*K8)</f>
        <v>100</v>
      </c>
      <c r="N8" s="53">
        <f>IF(L8="-","-",(IF(L8&gt;O$4,"diskv.",IF(L8&gt;M$4,L8-M$4,0))))</f>
        <v>0</v>
      </c>
      <c r="O8" s="54">
        <f>IF(OR(K8="diskv.",K8="ns",N8="diskv."),100,M8+N8)</f>
        <v>100</v>
      </c>
      <c r="P8" s="55"/>
      <c r="Q8" s="56">
        <f>F8+L8</f>
        <v>0</v>
      </c>
      <c r="R8" s="57">
        <f>I8+O8</f>
        <v>200</v>
      </c>
      <c r="S8" s="58"/>
    </row>
    <row r="9" spans="1:19" s="10" customFormat="1" ht="19.5" customHeight="1">
      <c r="A9" s="16" t="s">
        <v>1</v>
      </c>
      <c r="B9" s="50">
        <v>3</v>
      </c>
      <c r="C9" s="61" t="s">
        <v>10</v>
      </c>
      <c r="D9" s="61" t="s">
        <v>58</v>
      </c>
      <c r="E9" s="51"/>
      <c r="F9" s="51">
        <v>35.2</v>
      </c>
      <c r="G9" s="52">
        <f>IF(OR(E9="diskv.",E9="ns"),100,5*E9)</f>
        <v>0</v>
      </c>
      <c r="H9" s="53">
        <v>0</v>
      </c>
      <c r="I9" s="54">
        <f>IF(OR(E9="diskv.",E9="ns",H9="diskv."),100,G9+H9)</f>
        <v>0</v>
      </c>
      <c r="J9" s="55"/>
      <c r="K9" s="51"/>
      <c r="L9" s="51">
        <v>38.47</v>
      </c>
      <c r="M9" s="52">
        <f>IF(OR(K9="diskv.",K9="ns"),100,5*K9)</f>
        <v>0</v>
      </c>
      <c r="N9" s="53">
        <f>IF(L9="-","-",(IF(L9&gt;O$4,"diskv.",IF(L9&gt;M$4,L9-M$4,0))))</f>
        <v>0</v>
      </c>
      <c r="O9" s="54">
        <f>IF(OR(K9="diskv.",K9="ns",N9="diskv."),100,M9+N9)</f>
        <v>0</v>
      </c>
      <c r="P9" s="55"/>
      <c r="Q9" s="56">
        <f>F9+L9</f>
        <v>73.67</v>
      </c>
      <c r="R9" s="57">
        <f>I9+O9</f>
        <v>0</v>
      </c>
      <c r="S9" s="58">
        <v>1</v>
      </c>
    </row>
    <row r="10" spans="1:19" s="10" customFormat="1" ht="19.5" customHeight="1">
      <c r="A10" s="16" t="s">
        <v>1</v>
      </c>
      <c r="B10" s="50">
        <v>4</v>
      </c>
      <c r="C10" s="18" t="s">
        <v>48</v>
      </c>
      <c r="D10" s="18" t="s">
        <v>57</v>
      </c>
      <c r="E10" s="51" t="s">
        <v>92</v>
      </c>
      <c r="F10" s="51"/>
      <c r="G10" s="52">
        <f aca="true" t="shared" si="0" ref="G10:G16">IF(OR(E10="diskv.",E10="ns"),100,5*E10)</f>
        <v>100</v>
      </c>
      <c r="H10" s="53">
        <f aca="true" t="shared" si="1" ref="H10:H16">IF(F10="-","-",(IF(F10&gt;I$4,"diskv.",IF(F10&gt;G$4,F10-G$4,0))))</f>
        <v>0</v>
      </c>
      <c r="I10" s="54">
        <f aca="true" t="shared" si="2" ref="I10:I16">IF(OR(E10="diskv.",E10="ns",H10="diskv."),100,G10+H10)</f>
        <v>100</v>
      </c>
      <c r="J10" s="55"/>
      <c r="K10" s="51" t="s">
        <v>92</v>
      </c>
      <c r="L10" s="51"/>
      <c r="M10" s="52">
        <f aca="true" t="shared" si="3" ref="M10:M16">IF(OR(K10="diskv.",K10="ns"),100,5*K10)</f>
        <v>100</v>
      </c>
      <c r="N10" s="53">
        <f aca="true" t="shared" si="4" ref="N10:N16">IF(L10="-","-",(IF(L10&gt;O$4,"diskv.",IF(L10&gt;M$4,L10-M$4,0))))</f>
        <v>0</v>
      </c>
      <c r="O10" s="54">
        <f aca="true" t="shared" si="5" ref="O10:O16">IF(OR(K10="diskv.",K10="ns",N10="diskv."),100,M10+N10)</f>
        <v>100</v>
      </c>
      <c r="P10" s="55"/>
      <c r="Q10" s="56">
        <f aca="true" t="shared" si="6" ref="Q10:Q16">F10+L10</f>
        <v>0</v>
      </c>
      <c r="R10" s="57">
        <f aca="true" t="shared" si="7" ref="R10:R16">I10+O10</f>
        <v>200</v>
      </c>
      <c r="S10" s="58"/>
    </row>
    <row r="11" spans="1:19" s="10" customFormat="1" ht="19.5" customHeight="1">
      <c r="A11" s="16" t="s">
        <v>1</v>
      </c>
      <c r="B11" s="50">
        <v>5</v>
      </c>
      <c r="C11" s="18" t="s">
        <v>9</v>
      </c>
      <c r="D11" s="18" t="s">
        <v>45</v>
      </c>
      <c r="E11" s="51">
        <v>3</v>
      </c>
      <c r="F11" s="51">
        <v>34.8</v>
      </c>
      <c r="G11" s="52">
        <f t="shared" si="0"/>
        <v>15</v>
      </c>
      <c r="H11" s="53">
        <v>0</v>
      </c>
      <c r="I11" s="54">
        <f t="shared" si="2"/>
        <v>15</v>
      </c>
      <c r="J11" s="55"/>
      <c r="K11" s="51" t="s">
        <v>92</v>
      </c>
      <c r="L11" s="51"/>
      <c r="M11" s="52">
        <f t="shared" si="3"/>
        <v>100</v>
      </c>
      <c r="N11" s="53">
        <f t="shared" si="4"/>
        <v>0</v>
      </c>
      <c r="O11" s="54">
        <f t="shared" si="5"/>
        <v>100</v>
      </c>
      <c r="P11" s="55"/>
      <c r="Q11" s="56">
        <f t="shared" si="6"/>
        <v>34.8</v>
      </c>
      <c r="R11" s="57">
        <f t="shared" si="7"/>
        <v>115</v>
      </c>
      <c r="S11" s="58">
        <v>8</v>
      </c>
    </row>
    <row r="12" spans="1:19" s="10" customFormat="1" ht="19.5" customHeight="1">
      <c r="A12" s="16" t="s">
        <v>1</v>
      </c>
      <c r="B12" s="50">
        <v>6</v>
      </c>
      <c r="C12" s="18" t="s">
        <v>55</v>
      </c>
      <c r="D12" s="18" t="s">
        <v>56</v>
      </c>
      <c r="E12" s="51" t="s">
        <v>92</v>
      </c>
      <c r="F12" s="51"/>
      <c r="G12" s="52">
        <f t="shared" si="0"/>
        <v>100</v>
      </c>
      <c r="H12" s="53">
        <f t="shared" si="1"/>
        <v>0</v>
      </c>
      <c r="I12" s="54">
        <f t="shared" si="2"/>
        <v>100</v>
      </c>
      <c r="J12" s="55"/>
      <c r="K12" s="51"/>
      <c r="L12" s="51">
        <v>66.93</v>
      </c>
      <c r="M12" s="52">
        <f t="shared" si="3"/>
        <v>0</v>
      </c>
      <c r="N12" s="53">
        <f t="shared" si="4"/>
        <v>22.19315789473685</v>
      </c>
      <c r="O12" s="54">
        <f t="shared" si="5"/>
        <v>22.19315789473685</v>
      </c>
      <c r="P12" s="55"/>
      <c r="Q12" s="56">
        <f t="shared" si="6"/>
        <v>66.93</v>
      </c>
      <c r="R12" s="57">
        <f t="shared" si="7"/>
        <v>122.19315789473686</v>
      </c>
      <c r="S12" s="58">
        <v>9</v>
      </c>
    </row>
    <row r="13" spans="1:19" s="10" customFormat="1" ht="19.5" customHeight="1">
      <c r="A13" s="16" t="s">
        <v>1</v>
      </c>
      <c r="B13" s="50">
        <v>7</v>
      </c>
      <c r="C13" s="18" t="s">
        <v>54</v>
      </c>
      <c r="D13" s="18" t="s">
        <v>38</v>
      </c>
      <c r="E13" s="51">
        <v>1</v>
      </c>
      <c r="F13" s="51">
        <v>39.4</v>
      </c>
      <c r="G13" s="52">
        <f t="shared" si="0"/>
        <v>5</v>
      </c>
      <c r="H13" s="53">
        <v>0</v>
      </c>
      <c r="I13" s="54">
        <f t="shared" si="2"/>
        <v>5</v>
      </c>
      <c r="J13" s="55"/>
      <c r="K13" s="51" t="s">
        <v>92</v>
      </c>
      <c r="L13" s="51"/>
      <c r="M13" s="52">
        <f t="shared" si="3"/>
        <v>100</v>
      </c>
      <c r="N13" s="53">
        <f t="shared" si="4"/>
        <v>0</v>
      </c>
      <c r="O13" s="54">
        <f t="shared" si="5"/>
        <v>100</v>
      </c>
      <c r="P13" s="55"/>
      <c r="Q13" s="56">
        <f t="shared" si="6"/>
        <v>39.4</v>
      </c>
      <c r="R13" s="57">
        <f t="shared" si="7"/>
        <v>105</v>
      </c>
      <c r="S13" s="58">
        <v>7</v>
      </c>
    </row>
    <row r="14" spans="1:19" s="10" customFormat="1" ht="19.5" customHeight="1">
      <c r="A14" s="16" t="s">
        <v>1</v>
      </c>
      <c r="B14" s="50">
        <v>8</v>
      </c>
      <c r="C14" s="18" t="s">
        <v>10</v>
      </c>
      <c r="D14" s="18" t="s">
        <v>66</v>
      </c>
      <c r="E14" s="51"/>
      <c r="F14" s="51">
        <v>40.35</v>
      </c>
      <c r="G14" s="52">
        <f t="shared" si="0"/>
        <v>0</v>
      </c>
      <c r="H14" s="53">
        <f t="shared" si="1"/>
        <v>0</v>
      </c>
      <c r="I14" s="54">
        <f t="shared" si="2"/>
        <v>0</v>
      </c>
      <c r="J14" s="55"/>
      <c r="K14" s="51"/>
      <c r="L14" s="51">
        <v>41.98</v>
      </c>
      <c r="M14" s="52">
        <f t="shared" si="3"/>
        <v>0</v>
      </c>
      <c r="N14" s="53">
        <f t="shared" si="4"/>
        <v>0</v>
      </c>
      <c r="O14" s="54">
        <f t="shared" si="5"/>
        <v>0</v>
      </c>
      <c r="P14" s="55"/>
      <c r="Q14" s="56">
        <f t="shared" si="6"/>
        <v>82.33</v>
      </c>
      <c r="R14" s="57">
        <f t="shared" si="7"/>
        <v>0</v>
      </c>
      <c r="S14" s="58">
        <v>2</v>
      </c>
    </row>
    <row r="15" spans="1:19" s="10" customFormat="1" ht="19.5" customHeight="1">
      <c r="A15" s="16" t="s">
        <v>1</v>
      </c>
      <c r="B15" s="50">
        <v>9</v>
      </c>
      <c r="C15" s="18" t="s">
        <v>41</v>
      </c>
      <c r="D15" s="18" t="s">
        <v>43</v>
      </c>
      <c r="E15" s="51">
        <v>1</v>
      </c>
      <c r="F15" s="51">
        <v>37.92</v>
      </c>
      <c r="G15" s="52">
        <f t="shared" si="0"/>
        <v>5</v>
      </c>
      <c r="H15" s="53">
        <f t="shared" si="1"/>
        <v>0</v>
      </c>
      <c r="I15" s="54">
        <f t="shared" si="2"/>
        <v>5</v>
      </c>
      <c r="J15" s="55"/>
      <c r="K15" s="51" t="s">
        <v>92</v>
      </c>
      <c r="L15" s="51"/>
      <c r="M15" s="52">
        <f t="shared" si="3"/>
        <v>100</v>
      </c>
      <c r="N15" s="53">
        <f t="shared" si="4"/>
        <v>0</v>
      </c>
      <c r="O15" s="54">
        <f t="shared" si="5"/>
        <v>100</v>
      </c>
      <c r="P15" s="55"/>
      <c r="Q15" s="56">
        <f t="shared" si="6"/>
        <v>37.92</v>
      </c>
      <c r="R15" s="57">
        <f t="shared" si="7"/>
        <v>105</v>
      </c>
      <c r="S15" s="58">
        <v>6</v>
      </c>
    </row>
    <row r="16" spans="1:19" s="10" customFormat="1" ht="19.5" customHeight="1">
      <c r="A16" s="16" t="s">
        <v>1</v>
      </c>
      <c r="B16" s="50">
        <v>10</v>
      </c>
      <c r="C16" s="18" t="s">
        <v>35</v>
      </c>
      <c r="D16" s="18" t="s">
        <v>67</v>
      </c>
      <c r="E16" s="51"/>
      <c r="F16" s="51">
        <v>43.23</v>
      </c>
      <c r="G16" s="52">
        <f t="shared" si="0"/>
        <v>0</v>
      </c>
      <c r="H16" s="53">
        <f t="shared" si="1"/>
        <v>2.4405263157894694</v>
      </c>
      <c r="I16" s="54">
        <f t="shared" si="2"/>
        <v>2.4405263157894694</v>
      </c>
      <c r="J16" s="55"/>
      <c r="K16" s="51">
        <v>1</v>
      </c>
      <c r="L16" s="51">
        <v>52.63</v>
      </c>
      <c r="M16" s="52">
        <f t="shared" si="3"/>
        <v>5</v>
      </c>
      <c r="N16" s="53">
        <f t="shared" si="4"/>
        <v>7.893157894736845</v>
      </c>
      <c r="O16" s="54">
        <f t="shared" si="5"/>
        <v>12.893157894736845</v>
      </c>
      <c r="P16" s="55"/>
      <c r="Q16" s="56">
        <f t="shared" si="6"/>
        <v>95.86</v>
      </c>
      <c r="R16" s="57">
        <f t="shared" si="7"/>
        <v>15.333684210526314</v>
      </c>
      <c r="S16" s="58">
        <v>5</v>
      </c>
    </row>
    <row r="17" spans="1:19" s="10" customFormat="1" ht="19.5" customHeight="1">
      <c r="A17" s="16" t="s">
        <v>1</v>
      </c>
      <c r="B17" s="50">
        <v>11</v>
      </c>
      <c r="C17" s="18" t="s">
        <v>88</v>
      </c>
      <c r="D17" s="18" t="s">
        <v>85</v>
      </c>
      <c r="E17" s="51"/>
      <c r="F17" s="51">
        <v>44.71</v>
      </c>
      <c r="G17" s="52">
        <f>IF(OR(E17="diskv.",E17="ns"),100,5*E17)</f>
        <v>0</v>
      </c>
      <c r="H17" s="53">
        <f>IF(F17="-","-",(IF(F17&gt;I$4,"diskv.",IF(F17&gt;G$4,F17-G$4,0))))</f>
        <v>3.9205263157894734</v>
      </c>
      <c r="I17" s="54">
        <f>IF(OR(E17="diskv.",E17="ns",H17="diskv."),100,G17+H17)</f>
        <v>3.9205263157894734</v>
      </c>
      <c r="J17" s="55"/>
      <c r="K17" s="51">
        <v>2</v>
      </c>
      <c r="L17" s="51">
        <v>44.36</v>
      </c>
      <c r="M17" s="52">
        <f>IF(OR(K17="diskv.",K17="ns"),100,5*K17)</f>
        <v>10</v>
      </c>
      <c r="N17" s="53">
        <f>IF(L17="-","-",(IF(L17&gt;O$4,"diskv.",IF(L17&gt;M$4,L17-M$4,0))))</f>
        <v>0</v>
      </c>
      <c r="O17" s="54">
        <f>IF(OR(K17="diskv.",K17="ns",N17="diskv."),100,M17+N17)</f>
        <v>10</v>
      </c>
      <c r="P17" s="55"/>
      <c r="Q17" s="56">
        <f>F17+L17</f>
        <v>89.07</v>
      </c>
      <c r="R17" s="57">
        <f>I17+O17</f>
        <v>13.920526315789473</v>
      </c>
      <c r="S17" s="58">
        <v>4</v>
      </c>
    </row>
    <row r="18" spans="1:19" s="10" customFormat="1" ht="19.5" customHeight="1">
      <c r="A18" s="16" t="s">
        <v>1</v>
      </c>
      <c r="B18" s="50">
        <v>12</v>
      </c>
      <c r="C18" s="18" t="s">
        <v>35</v>
      </c>
      <c r="D18" s="18" t="s">
        <v>68</v>
      </c>
      <c r="E18" s="51" t="s">
        <v>92</v>
      </c>
      <c r="F18" s="51"/>
      <c r="G18" s="52">
        <f>IF(OR(E18="diskv.",E18="ns"),100,5*E18)</f>
        <v>100</v>
      </c>
      <c r="H18" s="53">
        <f>IF(F18="-","-",(IF(F18&gt;I$4,"diskv.",IF(F18&gt;G$4,F18-G$4,0))))</f>
        <v>0</v>
      </c>
      <c r="I18" s="54">
        <f>IF(OR(E18="diskv.",E18="ns",H18="diskv."),100,G18+H18)</f>
        <v>100</v>
      </c>
      <c r="J18" s="55"/>
      <c r="K18" s="51" t="s">
        <v>92</v>
      </c>
      <c r="L18" s="51"/>
      <c r="M18" s="52">
        <f>IF(OR(K18="diskv.",K18="ns"),100,5*K18)</f>
        <v>100</v>
      </c>
      <c r="N18" s="53">
        <f>IF(L18="-","-",(IF(L18&gt;O$4,"diskv.",IF(L18&gt;M$4,L18-M$4,0))))</f>
        <v>0</v>
      </c>
      <c r="O18" s="54">
        <f>IF(OR(K18="diskv.",K18="ns",N18="diskv."),100,M18+N18)</f>
        <v>100</v>
      </c>
      <c r="P18" s="55"/>
      <c r="Q18" s="56">
        <f>F18+L18</f>
        <v>0</v>
      </c>
      <c r="R18" s="57">
        <f>I18+O18</f>
        <v>200</v>
      </c>
      <c r="S18" s="58"/>
    </row>
    <row r="19" spans="1:19" s="10" customFormat="1" ht="17.25" customHeight="1">
      <c r="A19" s="59"/>
      <c r="B19" s="59"/>
      <c r="C19" s="60" t="s">
        <v>3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s="10" customFormat="1" ht="16.5" customHeight="1">
      <c r="A20" s="16" t="s">
        <v>26</v>
      </c>
      <c r="B20" s="50">
        <v>1</v>
      </c>
      <c r="C20" s="18" t="s">
        <v>29</v>
      </c>
      <c r="D20" s="18" t="s">
        <v>59</v>
      </c>
      <c r="E20" s="51"/>
      <c r="F20" s="51">
        <v>41.19</v>
      </c>
      <c r="G20" s="52">
        <f>IF(OR(E20="diskv.",E20="ns"),100,5*E20)</f>
        <v>0</v>
      </c>
      <c r="H20" s="53">
        <f>IF(F20="-","-",(IF(F20&gt;I$4,"diskv.",IF(F20&gt;G$4,F20-G$4,0))))</f>
        <v>0.4005263157894703</v>
      </c>
      <c r="I20" s="54">
        <f>IF(OR(E20="diskv.",E20="ns",H20="diskv."),100,G20+H20)</f>
        <v>0.4005263157894703</v>
      </c>
      <c r="J20" s="55"/>
      <c r="K20" s="51"/>
      <c r="L20" s="51">
        <v>45.75</v>
      </c>
      <c r="M20" s="52">
        <f>IF(OR(K20="diskv.",K20="ns"),100,5*K20)</f>
        <v>0</v>
      </c>
      <c r="N20" s="53">
        <f>IF(L20="-","-",(IF(L20&gt;O$4,"diskv.",IF(L20&gt;M$4,L20-M$4,0))))</f>
        <v>1.0131578947368425</v>
      </c>
      <c r="O20" s="54">
        <f>IF(OR(K20="diskv.",K20="ns",N20="diskv."),100,M20+N20)</f>
        <v>1.0131578947368425</v>
      </c>
      <c r="P20" s="55"/>
      <c r="Q20" s="56">
        <f>F20+L20</f>
        <v>86.94</v>
      </c>
      <c r="R20" s="57">
        <f>I20+O20</f>
        <v>1.4136842105263128</v>
      </c>
      <c r="S20" s="58">
        <v>2</v>
      </c>
    </row>
    <row r="21" spans="1:19" s="10" customFormat="1" ht="19.5" customHeight="1">
      <c r="A21" s="16" t="s">
        <v>26</v>
      </c>
      <c r="B21" s="50">
        <v>2</v>
      </c>
      <c r="C21" s="18" t="s">
        <v>86</v>
      </c>
      <c r="D21" s="18" t="s">
        <v>87</v>
      </c>
      <c r="E21" s="51">
        <v>1</v>
      </c>
      <c r="F21" s="51">
        <v>56.3</v>
      </c>
      <c r="G21" s="52">
        <f>IF(OR(E21="diskv.",E21="ns"),100,5*E21)</f>
        <v>5</v>
      </c>
      <c r="H21" s="53">
        <f>IF(F21="-","-",(IF(F21&gt;I$4,"diskv.",IF(F21&gt;G$4,F21-G$4,0))))</f>
        <v>15.51052631578947</v>
      </c>
      <c r="I21" s="54">
        <f>IF(OR(E21="diskv.",E21="ns",H21="diskv."),100,G21+H21)</f>
        <v>20.51052631578947</v>
      </c>
      <c r="J21" s="55"/>
      <c r="K21" s="51"/>
      <c r="L21" s="51">
        <v>56.5</v>
      </c>
      <c r="M21" s="52">
        <f>IF(OR(K21="diskv.",K21="ns"),100,5*K21)</f>
        <v>0</v>
      </c>
      <c r="N21" s="53">
        <f>IF(L21="-","-",(IF(L21&gt;O$4,"diskv.",IF(L21&gt;M$4,L21-M$4,0))))</f>
        <v>11.763157894736842</v>
      </c>
      <c r="O21" s="54">
        <f>IF(OR(K21="diskv.",K21="ns",N21="diskv."),100,M21+N21)</f>
        <v>11.763157894736842</v>
      </c>
      <c r="P21" s="55"/>
      <c r="Q21" s="56">
        <f>F21+L21</f>
        <v>112.8</v>
      </c>
      <c r="R21" s="57">
        <f>I21+O21</f>
        <v>32.27368421052631</v>
      </c>
      <c r="S21" s="58">
        <v>3</v>
      </c>
    </row>
    <row r="22" spans="1:19" s="10" customFormat="1" ht="19.5" customHeight="1">
      <c r="A22" s="16" t="s">
        <v>26</v>
      </c>
      <c r="B22" s="50">
        <v>3</v>
      </c>
      <c r="C22" s="18" t="s">
        <v>8</v>
      </c>
      <c r="D22" s="18" t="s">
        <v>61</v>
      </c>
      <c r="E22" s="51" t="s">
        <v>92</v>
      </c>
      <c r="F22" s="51"/>
      <c r="G22" s="52">
        <f>IF(OR(E22="diskv.",E22="ns"),100,5*E22)</f>
        <v>100</v>
      </c>
      <c r="H22" s="53">
        <f>IF(F22="-","-",(IF(F22&gt;I$4,"diskv.",IF(F22&gt;G$4,F22-G$4,0))))</f>
        <v>0</v>
      </c>
      <c r="I22" s="54">
        <f>IF(OR(E22="diskv.",E22="ns",H22="diskv."),100,G22+H22)</f>
        <v>100</v>
      </c>
      <c r="J22" s="55"/>
      <c r="K22" s="51" t="s">
        <v>92</v>
      </c>
      <c r="L22" s="51"/>
      <c r="M22" s="52">
        <f>IF(OR(K22="diskv.",K22="ns"),100,5*K22)</f>
        <v>100</v>
      </c>
      <c r="N22" s="53">
        <f>IF(L22="-","-",(IF(L22&gt;O$4,"diskv.",IF(L22&gt;M$4,L22-M$4,0))))</f>
        <v>0</v>
      </c>
      <c r="O22" s="54">
        <f>IF(OR(K22="diskv.",K22="ns",N22="diskv."),100,M22+N22)</f>
        <v>100</v>
      </c>
      <c r="P22" s="55"/>
      <c r="Q22" s="56">
        <f>F22+L22</f>
        <v>0</v>
      </c>
      <c r="R22" s="57">
        <f>I22+O22</f>
        <v>200</v>
      </c>
      <c r="S22" s="58"/>
    </row>
    <row r="23" spans="1:19" s="10" customFormat="1" ht="19.5" customHeight="1">
      <c r="A23" s="16" t="s">
        <v>26</v>
      </c>
      <c r="B23" s="50">
        <v>4</v>
      </c>
      <c r="C23" s="18" t="s">
        <v>27</v>
      </c>
      <c r="D23" s="18" t="s">
        <v>47</v>
      </c>
      <c r="E23" s="51">
        <v>3</v>
      </c>
      <c r="F23" s="51">
        <v>59.91</v>
      </c>
      <c r="G23" s="52">
        <f>IF(OR(E23="diskv.",E23="ns"),100,5*E23)</f>
        <v>15</v>
      </c>
      <c r="H23" s="53">
        <f>IF(F23="-","-",(IF(F23&gt;I$4,"diskv.",IF(F23&gt;G$4,F23-G$4,0))))</f>
        <v>19.12052631578947</v>
      </c>
      <c r="I23" s="54">
        <f>IF(OR(E23="diskv.",E23="ns",H23="diskv."),100,G23+H23)</f>
        <v>34.12052631578947</v>
      </c>
      <c r="J23" s="55"/>
      <c r="K23" s="51" t="s">
        <v>92</v>
      </c>
      <c r="L23" s="51"/>
      <c r="M23" s="52">
        <f>IF(OR(K23="diskv.",K23="ns"),100,5*K23)</f>
        <v>100</v>
      </c>
      <c r="N23" s="53">
        <f>IF(L23="-","-",(IF(L23&gt;O$4,"diskv.",IF(L23&gt;M$4,L23-M$4,0))))</f>
        <v>0</v>
      </c>
      <c r="O23" s="54">
        <f>IF(OR(K23="diskv.",K23="ns",N23="diskv."),100,M23+N23)</f>
        <v>100</v>
      </c>
      <c r="P23" s="55"/>
      <c r="Q23" s="56">
        <f>F23+L23</f>
        <v>59.91</v>
      </c>
      <c r="R23" s="57">
        <f>I23+O23</f>
        <v>134.12052631578948</v>
      </c>
      <c r="S23" s="58">
        <v>4</v>
      </c>
    </row>
    <row r="24" spans="1:19" s="10" customFormat="1" ht="16.5" customHeight="1">
      <c r="A24" s="16" t="s">
        <v>26</v>
      </c>
      <c r="B24" s="50">
        <v>5</v>
      </c>
      <c r="C24" s="18" t="s">
        <v>39</v>
      </c>
      <c r="D24" s="18" t="s">
        <v>40</v>
      </c>
      <c r="E24" s="51"/>
      <c r="F24" s="51">
        <v>36</v>
      </c>
      <c r="G24" s="52">
        <f>IF(OR(E24="diskv.",E24="ns"),100,5*E24)</f>
        <v>0</v>
      </c>
      <c r="H24" s="53">
        <f>IF(F24="-","-",(IF(F24&gt;I$4,"diskv.",IF(F24&gt;G$4,F24-G$4,0))))</f>
        <v>0</v>
      </c>
      <c r="I24" s="54">
        <f>IF(OR(E24="diskv.",E24="ns",H24="diskv."),100,G24+H24)</f>
        <v>0</v>
      </c>
      <c r="J24" s="55"/>
      <c r="K24" s="51"/>
      <c r="L24" s="51">
        <v>38.65</v>
      </c>
      <c r="M24" s="52">
        <f>IF(OR(K24="diskv.",K24="ns"),100,5*K24)</f>
        <v>0</v>
      </c>
      <c r="N24" s="53">
        <f>IF(L24="-","-",(IF(L24&gt;O$4,"diskv.",IF(L24&gt;M$4,L24-M$4,0))))</f>
        <v>0</v>
      </c>
      <c r="O24" s="54">
        <f>IF(OR(K24="diskv.",K24="ns",N24="diskv."),100,M24+N24)</f>
        <v>0</v>
      </c>
      <c r="P24" s="55"/>
      <c r="Q24" s="56">
        <f>F24+L24</f>
        <v>74.65</v>
      </c>
      <c r="R24" s="57">
        <f>I24+O24</f>
        <v>0</v>
      </c>
      <c r="S24" s="58">
        <v>1</v>
      </c>
    </row>
    <row r="25" spans="1:19" s="10" customFormat="1" ht="15.75" customHeight="1">
      <c r="A25" s="59"/>
      <c r="B25" s="59"/>
      <c r="C25" s="60" t="s">
        <v>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s="10" customFormat="1" ht="16.5" customHeight="1">
      <c r="A26" s="16" t="s">
        <v>26</v>
      </c>
      <c r="B26" s="50">
        <v>1</v>
      </c>
      <c r="C26" s="18" t="s">
        <v>49</v>
      </c>
      <c r="D26" s="18" t="s">
        <v>60</v>
      </c>
      <c r="E26" s="51" t="s">
        <v>92</v>
      </c>
      <c r="F26" s="51"/>
      <c r="G26" s="52">
        <f aca="true" t="shared" si="8" ref="G26:G32">IF(OR(E26="diskv.",E26="ns"),100,5*E26)</f>
        <v>100</v>
      </c>
      <c r="H26" s="53">
        <f aca="true" t="shared" si="9" ref="H26:H32">IF(F26="-","-",(IF(F26&gt;I$4,"diskv.",IF(F26&gt;G$4,F26-G$4,0))))</f>
        <v>0</v>
      </c>
      <c r="I26" s="54">
        <f aca="true" t="shared" si="10" ref="I26:I32">IF(OR(E26="diskv.",E26="ns",H26="diskv."),100,G26+H26)</f>
        <v>100</v>
      </c>
      <c r="J26" s="55"/>
      <c r="K26" s="51">
        <v>2</v>
      </c>
      <c r="L26" s="51">
        <v>40.9</v>
      </c>
      <c r="M26" s="52">
        <f aca="true" t="shared" si="11" ref="M26:M32">IF(OR(K26="diskv.",K26="ns"),100,5*K26)</f>
        <v>10</v>
      </c>
      <c r="N26" s="53">
        <f aca="true" t="shared" si="12" ref="N26:N32">IF(L26="-","-",(IF(L26&gt;O$4,"diskv.",IF(L26&gt;M$4,L26-M$4,0))))</f>
        <v>0</v>
      </c>
      <c r="O26" s="54">
        <f aca="true" t="shared" si="13" ref="O26:O32">IF(OR(K26="diskv.",K26="ns",N26="diskv."),100,M26+N26)</f>
        <v>10</v>
      </c>
      <c r="P26" s="55"/>
      <c r="Q26" s="56">
        <f aca="true" t="shared" si="14" ref="Q26:Q32">F26+L26</f>
        <v>40.9</v>
      </c>
      <c r="R26" s="57">
        <f aca="true" t="shared" si="15" ref="R26:R32">I26+O26</f>
        <v>110</v>
      </c>
      <c r="S26" s="58">
        <v>4</v>
      </c>
    </row>
    <row r="27" spans="1:19" s="10" customFormat="1" ht="19.5" customHeight="1">
      <c r="A27" s="16" t="s">
        <v>26</v>
      </c>
      <c r="B27" s="50">
        <v>2</v>
      </c>
      <c r="C27" s="18" t="s">
        <v>93</v>
      </c>
      <c r="D27" s="18" t="s">
        <v>62</v>
      </c>
      <c r="E27" s="51" t="s">
        <v>92</v>
      </c>
      <c r="F27" s="51"/>
      <c r="G27" s="52">
        <f t="shared" si="8"/>
        <v>100</v>
      </c>
      <c r="H27" s="53">
        <f t="shared" si="9"/>
        <v>0</v>
      </c>
      <c r="I27" s="54">
        <f t="shared" si="10"/>
        <v>100</v>
      </c>
      <c r="J27" s="55"/>
      <c r="K27" s="51" t="s">
        <v>92</v>
      </c>
      <c r="L27" s="51"/>
      <c r="M27" s="52">
        <f t="shared" si="11"/>
        <v>100</v>
      </c>
      <c r="N27" s="53">
        <f t="shared" si="12"/>
        <v>0</v>
      </c>
      <c r="O27" s="54">
        <f t="shared" si="13"/>
        <v>100</v>
      </c>
      <c r="P27" s="55"/>
      <c r="Q27" s="56">
        <f t="shared" si="14"/>
        <v>0</v>
      </c>
      <c r="R27" s="57">
        <f t="shared" si="15"/>
        <v>200</v>
      </c>
      <c r="S27" s="58"/>
    </row>
    <row r="28" spans="1:19" s="10" customFormat="1" ht="19.5" customHeight="1">
      <c r="A28" s="16" t="s">
        <v>26</v>
      </c>
      <c r="B28" s="50">
        <v>3</v>
      </c>
      <c r="C28" s="18" t="s">
        <v>28</v>
      </c>
      <c r="D28" s="18" t="s">
        <v>64</v>
      </c>
      <c r="E28" s="51"/>
      <c r="F28" s="51">
        <v>47.52</v>
      </c>
      <c r="G28" s="52">
        <f t="shared" si="8"/>
        <v>0</v>
      </c>
      <c r="H28" s="53">
        <f t="shared" si="9"/>
        <v>6.730526315789476</v>
      </c>
      <c r="I28" s="54">
        <f t="shared" si="10"/>
        <v>6.730526315789476</v>
      </c>
      <c r="J28" s="55"/>
      <c r="K28" s="51"/>
      <c r="L28" s="51">
        <v>51.3</v>
      </c>
      <c r="M28" s="52">
        <f t="shared" si="11"/>
        <v>0</v>
      </c>
      <c r="N28" s="53">
        <f t="shared" si="12"/>
        <v>6.56315789473684</v>
      </c>
      <c r="O28" s="54">
        <f t="shared" si="13"/>
        <v>6.56315789473684</v>
      </c>
      <c r="P28" s="55"/>
      <c r="Q28" s="56">
        <f t="shared" si="14"/>
        <v>98.82</v>
      </c>
      <c r="R28" s="57">
        <f t="shared" si="15"/>
        <v>13.293684210526315</v>
      </c>
      <c r="S28" s="58">
        <v>1</v>
      </c>
    </row>
    <row r="29" spans="1:19" s="10" customFormat="1" ht="19.5" customHeight="1">
      <c r="A29" s="16" t="s">
        <v>26</v>
      </c>
      <c r="B29" s="50">
        <v>4</v>
      </c>
      <c r="C29" s="18" t="s">
        <v>63</v>
      </c>
      <c r="D29" s="18" t="s">
        <v>51</v>
      </c>
      <c r="E29" s="51"/>
      <c r="F29" s="51">
        <v>38.81</v>
      </c>
      <c r="G29" s="52">
        <f t="shared" si="8"/>
        <v>0</v>
      </c>
      <c r="H29" s="53">
        <f t="shared" si="9"/>
        <v>0</v>
      </c>
      <c r="I29" s="54">
        <f t="shared" si="10"/>
        <v>0</v>
      </c>
      <c r="J29" s="55"/>
      <c r="K29" s="51" t="s">
        <v>92</v>
      </c>
      <c r="L29" s="51"/>
      <c r="M29" s="52">
        <f t="shared" si="11"/>
        <v>100</v>
      </c>
      <c r="N29" s="53">
        <f t="shared" si="12"/>
        <v>0</v>
      </c>
      <c r="O29" s="54">
        <f t="shared" si="13"/>
        <v>100</v>
      </c>
      <c r="P29" s="55"/>
      <c r="Q29" s="56">
        <f t="shared" si="14"/>
        <v>38.81</v>
      </c>
      <c r="R29" s="57">
        <f t="shared" si="15"/>
        <v>100</v>
      </c>
      <c r="S29" s="58">
        <v>3</v>
      </c>
    </row>
    <row r="30" spans="1:19" s="10" customFormat="1" ht="19.5" customHeight="1">
      <c r="A30" s="16" t="s">
        <v>26</v>
      </c>
      <c r="B30" s="50">
        <v>4</v>
      </c>
      <c r="C30" s="18" t="s">
        <v>44</v>
      </c>
      <c r="D30" s="18" t="s">
        <v>71</v>
      </c>
      <c r="E30" s="51" t="s">
        <v>92</v>
      </c>
      <c r="F30" s="51"/>
      <c r="G30" s="52">
        <f t="shared" si="8"/>
        <v>100</v>
      </c>
      <c r="H30" s="53">
        <f t="shared" si="9"/>
        <v>0</v>
      </c>
      <c r="I30" s="54">
        <f t="shared" si="10"/>
        <v>100</v>
      </c>
      <c r="J30" s="55"/>
      <c r="K30" s="51" t="s">
        <v>92</v>
      </c>
      <c r="L30" s="51"/>
      <c r="M30" s="52">
        <f t="shared" si="11"/>
        <v>100</v>
      </c>
      <c r="N30" s="53">
        <f t="shared" si="12"/>
        <v>0</v>
      </c>
      <c r="O30" s="54">
        <f t="shared" si="13"/>
        <v>100</v>
      </c>
      <c r="P30" s="55"/>
      <c r="Q30" s="56">
        <f t="shared" si="14"/>
        <v>0</v>
      </c>
      <c r="R30" s="57">
        <f t="shared" si="15"/>
        <v>200</v>
      </c>
      <c r="S30" s="58"/>
    </row>
    <row r="31" spans="1:19" s="10" customFormat="1" ht="19.5" customHeight="1">
      <c r="A31" s="16" t="s">
        <v>26</v>
      </c>
      <c r="B31" s="50">
        <v>4</v>
      </c>
      <c r="C31" s="18" t="s">
        <v>79</v>
      </c>
      <c r="D31" s="18" t="s">
        <v>80</v>
      </c>
      <c r="E31" s="51" t="s">
        <v>92</v>
      </c>
      <c r="F31" s="51"/>
      <c r="G31" s="52">
        <f t="shared" si="8"/>
        <v>100</v>
      </c>
      <c r="H31" s="53">
        <f t="shared" si="9"/>
        <v>0</v>
      </c>
      <c r="I31" s="54">
        <f t="shared" si="10"/>
        <v>100</v>
      </c>
      <c r="J31" s="55"/>
      <c r="K31" s="51">
        <v>1</v>
      </c>
      <c r="L31" s="51">
        <v>55.2</v>
      </c>
      <c r="M31" s="52">
        <f t="shared" si="11"/>
        <v>5</v>
      </c>
      <c r="N31" s="53">
        <f t="shared" si="12"/>
        <v>10.463157894736845</v>
      </c>
      <c r="O31" s="54">
        <f t="shared" si="13"/>
        <v>15.463157894736845</v>
      </c>
      <c r="P31" s="55"/>
      <c r="Q31" s="56">
        <f t="shared" si="14"/>
        <v>55.2</v>
      </c>
      <c r="R31" s="57">
        <f t="shared" si="15"/>
        <v>115.46315789473684</v>
      </c>
      <c r="S31" s="58">
        <v>5</v>
      </c>
    </row>
    <row r="32" spans="1:19" s="10" customFormat="1" ht="19.5" customHeight="1">
      <c r="A32" s="16" t="s">
        <v>26</v>
      </c>
      <c r="B32" s="50">
        <v>8</v>
      </c>
      <c r="C32" s="18" t="s">
        <v>50</v>
      </c>
      <c r="D32" s="18" t="s">
        <v>72</v>
      </c>
      <c r="E32" s="51"/>
      <c r="F32" s="51">
        <v>63.51</v>
      </c>
      <c r="G32" s="52">
        <f t="shared" si="8"/>
        <v>0</v>
      </c>
      <c r="H32" s="53">
        <f t="shared" si="9"/>
        <v>22.72052631578947</v>
      </c>
      <c r="I32" s="54">
        <f t="shared" si="10"/>
        <v>22.72052631578947</v>
      </c>
      <c r="J32" s="55"/>
      <c r="K32" s="51">
        <v>1</v>
      </c>
      <c r="L32" s="51">
        <v>61.8</v>
      </c>
      <c r="M32" s="52">
        <f t="shared" si="11"/>
        <v>5</v>
      </c>
      <c r="N32" s="53">
        <f t="shared" si="12"/>
        <v>17.06315789473684</v>
      </c>
      <c r="O32" s="54">
        <f t="shared" si="13"/>
        <v>22.06315789473684</v>
      </c>
      <c r="P32" s="55"/>
      <c r="Q32" s="56">
        <f t="shared" si="14"/>
        <v>125.31</v>
      </c>
      <c r="R32" s="57">
        <f t="shared" si="15"/>
        <v>44.78368421052631</v>
      </c>
      <c r="S32" s="58">
        <v>2</v>
      </c>
    </row>
    <row r="34" ht="12.75">
      <c r="C34" s="2" t="s">
        <v>33</v>
      </c>
    </row>
  </sheetData>
  <sheetProtection autoFilter="0"/>
  <autoFilter ref="A5:S32"/>
  <mergeCells count="8">
    <mergeCell ref="A25:B25"/>
    <mergeCell ref="C25:S25"/>
    <mergeCell ref="C4:D4"/>
    <mergeCell ref="Q4:S4"/>
    <mergeCell ref="A6:B6"/>
    <mergeCell ref="C6:S6"/>
    <mergeCell ref="A19:B19"/>
    <mergeCell ref="C19:S19"/>
  </mergeCells>
  <conditionalFormatting sqref="R26:R32 I26:I32 O26:O32 O20:O24 R20:R24 I20:I24 R7:R18 O7:O18 I7:I18">
    <cfRule type="cellIs" priority="1" dxfId="2" operator="between" stopIfTrue="1">
      <formula>0</formula>
      <formula>10</formula>
    </cfRule>
    <cfRule type="cellIs" priority="2" dxfId="1" operator="between" stopIfTrue="1">
      <formula>10.01</formula>
      <formula>49.99</formula>
    </cfRule>
    <cfRule type="cellIs" priority="3" dxfId="0" operator="between" stopIfTrue="1">
      <formula>50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2015-06-21T13:23:30Z</cp:lastPrinted>
  <dcterms:created xsi:type="dcterms:W3CDTF">2010-05-26T12:17:43Z</dcterms:created>
  <dcterms:modified xsi:type="dcterms:W3CDTF">2015-09-26T16:06:08Z</dcterms:modified>
  <cp:category/>
  <cp:version/>
  <cp:contentType/>
  <cp:contentStatus/>
</cp:coreProperties>
</file>