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il.lg\u60\Profiles\jelena.bika\Downloads\"/>
    </mc:Choice>
  </mc:AlternateContent>
  <bookViews>
    <workbookView xWindow="0" yWindow="0" windowWidth="28800" windowHeight="12300"/>
  </bookViews>
  <sheets>
    <sheet name="A3" sheetId="1" r:id="rId1"/>
    <sheet name="A2" sheetId="2" r:id="rId2"/>
    <sheet name="A1" sheetId="3" r:id="rId3"/>
    <sheet name="J0+vet" sheetId="4" r:id="rId4"/>
  </sheets>
  <calcPr calcId="162913"/>
</workbook>
</file>

<file path=xl/calcChain.xml><?xml version="1.0" encoding="utf-8"?>
<calcChain xmlns="http://schemas.openxmlformats.org/spreadsheetml/2006/main">
  <c r="P28" i="1" l="1"/>
  <c r="P29" i="1"/>
  <c r="P30" i="1"/>
  <c r="P31" i="1"/>
  <c r="P32" i="1"/>
  <c r="O28" i="1"/>
  <c r="O29" i="1"/>
  <c r="O30" i="1"/>
  <c r="O31" i="1"/>
  <c r="O32" i="1"/>
  <c r="M28" i="1"/>
  <c r="M29" i="1"/>
  <c r="M30" i="1"/>
  <c r="M31" i="1"/>
  <c r="M32" i="1"/>
  <c r="N28" i="1"/>
  <c r="N29" i="1"/>
  <c r="N30" i="1"/>
  <c r="N31" i="1"/>
  <c r="N32" i="1"/>
  <c r="N27" i="1"/>
  <c r="P20" i="1"/>
  <c r="P21" i="1"/>
  <c r="P22" i="1"/>
  <c r="P23" i="1"/>
  <c r="P24" i="1"/>
  <c r="N20" i="1"/>
  <c r="N21" i="1"/>
  <c r="N22" i="1"/>
  <c r="N23" i="1"/>
  <c r="N24" i="1"/>
  <c r="N19" i="1"/>
  <c r="P11" i="1"/>
  <c r="P12" i="1"/>
  <c r="P13" i="1"/>
  <c r="P14" i="1"/>
  <c r="P15" i="1"/>
  <c r="P16" i="1"/>
  <c r="P17" i="1"/>
  <c r="N11" i="1"/>
  <c r="N12" i="1"/>
  <c r="N13" i="1"/>
  <c r="N14" i="1"/>
  <c r="N15" i="1"/>
  <c r="N16" i="1"/>
  <c r="N17" i="1"/>
  <c r="N10" i="1"/>
  <c r="I28" i="1"/>
  <c r="I29" i="1"/>
  <c r="I30" i="1"/>
  <c r="I31" i="1"/>
  <c r="I32" i="1"/>
  <c r="H28" i="1"/>
  <c r="H29" i="1"/>
  <c r="H30" i="1"/>
  <c r="H31" i="1"/>
  <c r="H32" i="1"/>
  <c r="G28" i="1"/>
  <c r="G29" i="1"/>
  <c r="G30" i="1"/>
  <c r="G31" i="1"/>
  <c r="G32" i="1"/>
  <c r="G27" i="1"/>
  <c r="I20" i="1"/>
  <c r="I21" i="1"/>
  <c r="I22" i="1"/>
  <c r="I23" i="1"/>
  <c r="I24" i="1"/>
  <c r="H20" i="1"/>
  <c r="H21" i="1"/>
  <c r="H22" i="1"/>
  <c r="H23" i="1"/>
  <c r="H24" i="1"/>
  <c r="G20" i="1"/>
  <c r="G21" i="1"/>
  <c r="G22" i="1"/>
  <c r="G23" i="1"/>
  <c r="G24" i="1"/>
  <c r="G19" i="1"/>
  <c r="G11" i="1"/>
  <c r="G12" i="1"/>
  <c r="G13" i="1"/>
  <c r="G14" i="1"/>
  <c r="G15" i="1"/>
  <c r="G16" i="1"/>
  <c r="G17" i="1"/>
  <c r="G10" i="1"/>
  <c r="N19" i="2"/>
  <c r="N17" i="2"/>
  <c r="N16" i="2"/>
  <c r="N10" i="2"/>
  <c r="N11" i="2"/>
  <c r="N12" i="2"/>
  <c r="N13" i="2"/>
  <c r="N14" i="2"/>
  <c r="N9" i="2"/>
  <c r="M10" i="2"/>
  <c r="M11" i="2"/>
  <c r="M12" i="2"/>
  <c r="M13" i="2"/>
  <c r="M14" i="2"/>
  <c r="G19" i="2"/>
  <c r="G17" i="2"/>
  <c r="G16" i="2"/>
  <c r="G10" i="2"/>
  <c r="G11" i="2"/>
  <c r="I11" i="2" s="1"/>
  <c r="G12" i="2"/>
  <c r="G13" i="2"/>
  <c r="I13" i="2" s="1"/>
  <c r="G14" i="2"/>
  <c r="I14" i="2" s="1"/>
  <c r="G9" i="2"/>
  <c r="S24" i="3"/>
  <c r="S25" i="3"/>
  <c r="S26" i="3"/>
  <c r="S27" i="3"/>
  <c r="S28" i="3"/>
  <c r="S29" i="3"/>
  <c r="S30" i="3"/>
  <c r="S31" i="3"/>
  <c r="S32" i="3"/>
  <c r="R24" i="3"/>
  <c r="R25" i="3"/>
  <c r="R26" i="3"/>
  <c r="R27" i="3"/>
  <c r="R28" i="3"/>
  <c r="R29" i="3"/>
  <c r="R30" i="3"/>
  <c r="R31" i="3"/>
  <c r="R32" i="3"/>
  <c r="S20" i="3"/>
  <c r="S21" i="3"/>
  <c r="R20" i="3"/>
  <c r="R21" i="3"/>
  <c r="S12" i="3"/>
  <c r="S13" i="3"/>
  <c r="S14" i="3"/>
  <c r="S15" i="3"/>
  <c r="S16" i="3"/>
  <c r="S17" i="3"/>
  <c r="R12" i="3"/>
  <c r="R13" i="3"/>
  <c r="R14" i="3"/>
  <c r="R15" i="3"/>
  <c r="R16" i="3"/>
  <c r="R17" i="3"/>
  <c r="P24" i="3"/>
  <c r="P25" i="3"/>
  <c r="P26" i="3"/>
  <c r="P27" i="3"/>
  <c r="P28" i="3"/>
  <c r="P29" i="3"/>
  <c r="P30" i="3"/>
  <c r="P31" i="3"/>
  <c r="P32" i="3"/>
  <c r="O24" i="3"/>
  <c r="O25" i="3"/>
  <c r="O26" i="3"/>
  <c r="O27" i="3"/>
  <c r="O28" i="3"/>
  <c r="O29" i="3"/>
  <c r="O30" i="3"/>
  <c r="O31" i="3"/>
  <c r="O32" i="3"/>
  <c r="N24" i="3"/>
  <c r="N25" i="3"/>
  <c r="N26" i="3"/>
  <c r="N27" i="3"/>
  <c r="N28" i="3"/>
  <c r="N29" i="3"/>
  <c r="N30" i="3"/>
  <c r="N31" i="3"/>
  <c r="N32" i="3"/>
  <c r="N23" i="3"/>
  <c r="N20" i="3"/>
  <c r="N21" i="3"/>
  <c r="N19" i="3"/>
  <c r="N12" i="3"/>
  <c r="N13" i="3"/>
  <c r="N14" i="3"/>
  <c r="N15" i="3"/>
  <c r="N16" i="3"/>
  <c r="N17" i="3"/>
  <c r="N11" i="3"/>
  <c r="M24" i="3"/>
  <c r="M25" i="3"/>
  <c r="M26" i="3"/>
  <c r="M27" i="3"/>
  <c r="M28" i="3"/>
  <c r="M29" i="3"/>
  <c r="M30" i="3"/>
  <c r="M31" i="3"/>
  <c r="M32" i="3"/>
  <c r="M20" i="3"/>
  <c r="M21" i="3"/>
  <c r="M12" i="3"/>
  <c r="M13" i="3"/>
  <c r="M14" i="3"/>
  <c r="M15" i="3"/>
  <c r="M16" i="3"/>
  <c r="M17" i="3"/>
  <c r="F24" i="3"/>
  <c r="F25" i="3"/>
  <c r="F26" i="3"/>
  <c r="F27" i="3"/>
  <c r="F28" i="3"/>
  <c r="F29" i="3"/>
  <c r="F30" i="3"/>
  <c r="F31" i="3"/>
  <c r="F32" i="3"/>
  <c r="G24" i="3"/>
  <c r="G25" i="3"/>
  <c r="G26" i="3"/>
  <c r="G27" i="3"/>
  <c r="G28" i="3"/>
  <c r="G29" i="3"/>
  <c r="G30" i="3"/>
  <c r="G31" i="3"/>
  <c r="I31" i="3" s="1"/>
  <c r="G32" i="3"/>
  <c r="I32" i="3" s="1"/>
  <c r="G23" i="3"/>
  <c r="I23" i="3" s="1"/>
  <c r="G20" i="3"/>
  <c r="I20" i="3" s="1"/>
  <c r="G21" i="3"/>
  <c r="I21" i="3" s="1"/>
  <c r="G19" i="3"/>
  <c r="G12" i="3"/>
  <c r="I12" i="3" s="1"/>
  <c r="G13" i="3"/>
  <c r="I13" i="3" s="1"/>
  <c r="G14" i="3"/>
  <c r="G15" i="3"/>
  <c r="G16" i="3"/>
  <c r="G17" i="3"/>
  <c r="I17" i="3" s="1"/>
  <c r="H24" i="3"/>
  <c r="H25" i="3"/>
  <c r="H26" i="3"/>
  <c r="H27" i="3"/>
  <c r="H28" i="3"/>
  <c r="H29" i="3"/>
  <c r="H30" i="3"/>
  <c r="H31" i="3"/>
  <c r="H32" i="3"/>
  <c r="H20" i="3"/>
  <c r="H21" i="3"/>
  <c r="H12" i="3"/>
  <c r="H13" i="3"/>
  <c r="H14" i="3"/>
  <c r="H15" i="3"/>
  <c r="H16" i="3"/>
  <c r="I16" i="3" s="1"/>
  <c r="H17" i="3"/>
  <c r="I19" i="3"/>
  <c r="I24" i="3"/>
  <c r="I26" i="3"/>
  <c r="I27" i="3"/>
  <c r="I28" i="3"/>
  <c r="I30" i="3"/>
  <c r="I14" i="3"/>
  <c r="I15" i="3"/>
  <c r="G11" i="3"/>
  <c r="F12" i="3"/>
  <c r="F13" i="3"/>
  <c r="F14" i="3"/>
  <c r="F15" i="3"/>
  <c r="F16" i="3"/>
  <c r="F17" i="3"/>
  <c r="R34" i="4"/>
  <c r="R35" i="4"/>
  <c r="R36" i="4"/>
  <c r="R37" i="4"/>
  <c r="R38" i="4"/>
  <c r="N34" i="4"/>
  <c r="N35" i="4"/>
  <c r="N36" i="4"/>
  <c r="N37" i="4"/>
  <c r="N38" i="4"/>
  <c r="N33" i="4"/>
  <c r="M34" i="4"/>
  <c r="M35" i="4"/>
  <c r="M36" i="4"/>
  <c r="M37" i="4"/>
  <c r="M38" i="4"/>
  <c r="I35" i="4"/>
  <c r="G34" i="4"/>
  <c r="I34" i="4" s="1"/>
  <c r="G35" i="4"/>
  <c r="G36" i="4"/>
  <c r="G37" i="4"/>
  <c r="I37" i="4" s="1"/>
  <c r="G38" i="4"/>
  <c r="G33" i="4"/>
  <c r="F34" i="4"/>
  <c r="F35" i="4"/>
  <c r="F36" i="4"/>
  <c r="F37" i="4"/>
  <c r="F38" i="4"/>
  <c r="M25" i="4"/>
  <c r="M26" i="4"/>
  <c r="M27" i="4"/>
  <c r="M28" i="4"/>
  <c r="M29" i="4"/>
  <c r="M30" i="4"/>
  <c r="M31" i="4"/>
  <c r="F25" i="4"/>
  <c r="F26" i="4"/>
  <c r="F27" i="4"/>
  <c r="F28" i="4"/>
  <c r="F29" i="4"/>
  <c r="F30" i="4"/>
  <c r="F31" i="4"/>
  <c r="M10" i="4"/>
  <c r="M12" i="4"/>
  <c r="M13" i="4"/>
  <c r="M14" i="4"/>
  <c r="M15" i="4"/>
  <c r="M16" i="4"/>
  <c r="M17" i="4"/>
  <c r="M18" i="4"/>
  <c r="M19" i="4"/>
  <c r="M20" i="4"/>
  <c r="M21" i="4"/>
  <c r="M22" i="4"/>
  <c r="F11" i="4"/>
  <c r="F12" i="4"/>
  <c r="F13" i="4"/>
  <c r="F14" i="4"/>
  <c r="F15" i="4"/>
  <c r="F16" i="4"/>
  <c r="F17" i="4"/>
  <c r="F18" i="4"/>
  <c r="F19" i="4"/>
  <c r="F20" i="4"/>
  <c r="F21" i="4"/>
  <c r="F22" i="4"/>
  <c r="N25" i="4"/>
  <c r="N26" i="4"/>
  <c r="P26" i="4" s="1"/>
  <c r="N27" i="4"/>
  <c r="N28" i="4"/>
  <c r="N29" i="4"/>
  <c r="N30" i="4"/>
  <c r="N31" i="4"/>
  <c r="P27" i="4"/>
  <c r="N24" i="4"/>
  <c r="I29" i="3" l="1"/>
  <c r="I25" i="3"/>
  <c r="G24" i="4"/>
  <c r="N20" i="4"/>
  <c r="N21" i="4"/>
  <c r="N22" i="4"/>
  <c r="P16" i="4"/>
  <c r="N11" i="4"/>
  <c r="N12" i="4"/>
  <c r="N13" i="4"/>
  <c r="N14" i="4"/>
  <c r="N15" i="4"/>
  <c r="P15" i="4" s="1"/>
  <c r="N16" i="4"/>
  <c r="N17" i="4"/>
  <c r="N18" i="4"/>
  <c r="N19" i="4"/>
  <c r="P19" i="4" s="1"/>
  <c r="N10" i="4"/>
  <c r="P10" i="4" s="1"/>
  <c r="G21" i="4"/>
  <c r="I21" i="4" s="1"/>
  <c r="G22" i="4"/>
  <c r="G11" i="4"/>
  <c r="G12" i="4"/>
  <c r="G13" i="4"/>
  <c r="G14" i="4"/>
  <c r="G15" i="4"/>
  <c r="G16" i="4"/>
  <c r="G17" i="4"/>
  <c r="G18" i="4"/>
  <c r="G19" i="4"/>
  <c r="G20" i="4"/>
  <c r="G10" i="4"/>
  <c r="F10" i="4"/>
  <c r="R33" i="4"/>
  <c r="M33" i="4"/>
  <c r="I33" i="4"/>
  <c r="F33" i="4"/>
  <c r="R31" i="4"/>
  <c r="G31" i="4"/>
  <c r="R30" i="4"/>
  <c r="G30" i="4"/>
  <c r="R29" i="4"/>
  <c r="G29" i="4"/>
  <c r="R28" i="4"/>
  <c r="G28" i="4"/>
  <c r="R27" i="4"/>
  <c r="G27" i="4"/>
  <c r="R26" i="4"/>
  <c r="G26" i="4"/>
  <c r="R25" i="4"/>
  <c r="G25" i="4"/>
  <c r="R24" i="4"/>
  <c r="M24" i="4"/>
  <c r="F24" i="4"/>
  <c r="R22" i="4"/>
  <c r="R21" i="4"/>
  <c r="R20" i="4"/>
  <c r="R19" i="4"/>
  <c r="R18" i="4"/>
  <c r="R17" i="4"/>
  <c r="R16" i="4"/>
  <c r="R15" i="4"/>
  <c r="R14" i="4"/>
  <c r="R13" i="4"/>
  <c r="R12" i="4"/>
  <c r="R11" i="4"/>
  <c r="M11" i="4"/>
  <c r="R10" i="4"/>
  <c r="N6" i="4"/>
  <c r="P6" i="4" s="1"/>
  <c r="G6" i="4"/>
  <c r="I6" i="4" s="1"/>
  <c r="H17" i="4" s="1"/>
  <c r="I17" i="4" s="1"/>
  <c r="I73" i="3"/>
  <c r="R23" i="3"/>
  <c r="P23" i="3"/>
  <c r="M23" i="3"/>
  <c r="F23" i="3"/>
  <c r="P21" i="3"/>
  <c r="F21" i="3"/>
  <c r="F20" i="3"/>
  <c r="R19" i="3"/>
  <c r="P19" i="3"/>
  <c r="M19" i="3"/>
  <c r="F19" i="3"/>
  <c r="O17" i="3"/>
  <c r="O15" i="3"/>
  <c r="P13" i="3"/>
  <c r="R11" i="3"/>
  <c r="M11" i="3"/>
  <c r="F11" i="3"/>
  <c r="R10" i="3"/>
  <c r="N10" i="3"/>
  <c r="M10" i="3"/>
  <c r="G10" i="3"/>
  <c r="F10" i="3"/>
  <c r="P6" i="3"/>
  <c r="N6" i="3"/>
  <c r="I6" i="3"/>
  <c r="G6" i="3"/>
  <c r="R19" i="2"/>
  <c r="M19" i="2"/>
  <c r="I19" i="2"/>
  <c r="F19" i="2"/>
  <c r="R17" i="2"/>
  <c r="M17" i="2"/>
  <c r="F17" i="2"/>
  <c r="R16" i="2"/>
  <c r="P16" i="2"/>
  <c r="M16" i="2"/>
  <c r="F16" i="2"/>
  <c r="R14" i="2"/>
  <c r="F14" i="2"/>
  <c r="R13" i="2"/>
  <c r="F13" i="2"/>
  <c r="R12" i="2"/>
  <c r="F12" i="2"/>
  <c r="R11" i="2"/>
  <c r="P11" i="2"/>
  <c r="S11" i="2" s="1"/>
  <c r="F11" i="2"/>
  <c r="R10" i="2"/>
  <c r="P10" i="2"/>
  <c r="F10" i="2"/>
  <c r="R9" i="2"/>
  <c r="M9" i="2"/>
  <c r="I9" i="2"/>
  <c r="F9" i="2"/>
  <c r="N6" i="2"/>
  <c r="P6" i="2" s="1"/>
  <c r="O9" i="2" s="1"/>
  <c r="P9" i="2" s="1"/>
  <c r="G6" i="2"/>
  <c r="I6" i="2" s="1"/>
  <c r="I76" i="1"/>
  <c r="R32" i="1"/>
  <c r="F32" i="1"/>
  <c r="R31" i="1"/>
  <c r="F31" i="1"/>
  <c r="R30" i="1"/>
  <c r="F30" i="1"/>
  <c r="R29" i="1"/>
  <c r="F29" i="1"/>
  <c r="R28" i="1"/>
  <c r="F28" i="1"/>
  <c r="R27" i="1"/>
  <c r="P27" i="1"/>
  <c r="M27" i="1"/>
  <c r="I27" i="1"/>
  <c r="F27" i="1"/>
  <c r="R24" i="1"/>
  <c r="M24" i="1"/>
  <c r="F24" i="1"/>
  <c r="R23" i="1"/>
  <c r="M23" i="1"/>
  <c r="F23" i="1"/>
  <c r="R22" i="1"/>
  <c r="M22" i="1"/>
  <c r="F22" i="1"/>
  <c r="R21" i="1"/>
  <c r="M21" i="1"/>
  <c r="F21" i="1"/>
  <c r="R20" i="1"/>
  <c r="S20" i="1"/>
  <c r="M20" i="1"/>
  <c r="F20" i="1"/>
  <c r="R19" i="1"/>
  <c r="P19" i="1"/>
  <c r="M19" i="1"/>
  <c r="I19" i="1"/>
  <c r="F19" i="1"/>
  <c r="R17" i="1"/>
  <c r="M17" i="1"/>
  <c r="I17" i="1"/>
  <c r="F17" i="1"/>
  <c r="R16" i="1"/>
  <c r="M16" i="1"/>
  <c r="I16" i="1"/>
  <c r="F16" i="1"/>
  <c r="R15" i="1"/>
  <c r="M15" i="1"/>
  <c r="F15" i="1"/>
  <c r="R14" i="1"/>
  <c r="M14" i="1"/>
  <c r="F14" i="1"/>
  <c r="R13" i="1"/>
  <c r="M13" i="1"/>
  <c r="F13" i="1"/>
  <c r="R12" i="1"/>
  <c r="M12" i="1"/>
  <c r="I12" i="1"/>
  <c r="F12" i="1"/>
  <c r="R11" i="1"/>
  <c r="M11" i="1"/>
  <c r="F11" i="1"/>
  <c r="R10" i="1"/>
  <c r="M10" i="1"/>
  <c r="I10" i="1"/>
  <c r="F10" i="1"/>
  <c r="N6" i="1"/>
  <c r="P6" i="1" s="1"/>
  <c r="G6" i="1"/>
  <c r="I6" i="1" s="1"/>
  <c r="O36" i="4" l="1"/>
  <c r="P36" i="4" s="1"/>
  <c r="O25" i="4"/>
  <c r="P25" i="4" s="1"/>
  <c r="O29" i="4"/>
  <c r="P29" i="4" s="1"/>
  <c r="O28" i="4"/>
  <c r="P28" i="4" s="1"/>
  <c r="O37" i="4"/>
  <c r="P37" i="4" s="1"/>
  <c r="S37" i="4" s="1"/>
  <c r="O26" i="4"/>
  <c r="O30" i="4"/>
  <c r="P30" i="4" s="1"/>
  <c r="O35" i="4"/>
  <c r="P35" i="4" s="1"/>
  <c r="S35" i="4" s="1"/>
  <c r="O34" i="4"/>
  <c r="P34" i="4" s="1"/>
  <c r="S34" i="4" s="1"/>
  <c r="O38" i="4"/>
  <c r="P38" i="4" s="1"/>
  <c r="O27" i="4"/>
  <c r="O31" i="4"/>
  <c r="P31" i="4" s="1"/>
  <c r="H18" i="4"/>
  <c r="I18" i="4" s="1"/>
  <c r="O21" i="4"/>
  <c r="O17" i="4"/>
  <c r="O13" i="4"/>
  <c r="P13" i="4" s="1"/>
  <c r="H19" i="4"/>
  <c r="I19" i="4" s="1"/>
  <c r="S19" i="4" s="1"/>
  <c r="O18" i="4"/>
  <c r="P18" i="4" s="1"/>
  <c r="S18" i="4" s="1"/>
  <c r="I28" i="4"/>
  <c r="I30" i="4"/>
  <c r="S30" i="4" s="1"/>
  <c r="O12" i="4"/>
  <c r="P12" i="4" s="1"/>
  <c r="O20" i="4"/>
  <c r="O16" i="4"/>
  <c r="I10" i="4"/>
  <c r="H35" i="4"/>
  <c r="H26" i="4"/>
  <c r="I26" i="4" s="1"/>
  <c r="S26" i="4" s="1"/>
  <c r="H30" i="4"/>
  <c r="H28" i="4"/>
  <c r="H34" i="4"/>
  <c r="H25" i="4"/>
  <c r="I25" i="4" s="1"/>
  <c r="H29" i="4"/>
  <c r="H36" i="4"/>
  <c r="I36" i="4" s="1"/>
  <c r="S36" i="4" s="1"/>
  <c r="H27" i="4"/>
  <c r="I27" i="4" s="1"/>
  <c r="S27" i="4" s="1"/>
  <c r="H31" i="4"/>
  <c r="I31" i="4" s="1"/>
  <c r="S31" i="4" s="1"/>
  <c r="H37" i="4"/>
  <c r="H38" i="4"/>
  <c r="I38" i="4" s="1"/>
  <c r="S38" i="4" s="1"/>
  <c r="I29" i="4"/>
  <c r="O22" i="4"/>
  <c r="P22" i="4" s="1"/>
  <c r="S22" i="4" s="1"/>
  <c r="O14" i="4"/>
  <c r="P14" i="4" s="1"/>
  <c r="H20" i="4"/>
  <c r="I20" i="4" s="1"/>
  <c r="H16" i="4"/>
  <c r="O11" i="4"/>
  <c r="P11" i="4" s="1"/>
  <c r="O19" i="4"/>
  <c r="O15" i="4"/>
  <c r="I16" i="4"/>
  <c r="S16" i="4" s="1"/>
  <c r="O13" i="2"/>
  <c r="S17" i="1"/>
  <c r="S19" i="1"/>
  <c r="H27" i="1"/>
  <c r="H11" i="1"/>
  <c r="I11" i="1" s="1"/>
  <c r="H15" i="1"/>
  <c r="H12" i="1"/>
  <c r="H16" i="1"/>
  <c r="H13" i="1"/>
  <c r="H17" i="1"/>
  <c r="H14" i="1"/>
  <c r="S29" i="1"/>
  <c r="H10" i="1"/>
  <c r="H19" i="1"/>
  <c r="S31" i="1"/>
  <c r="O12" i="1"/>
  <c r="O14" i="1"/>
  <c r="S14" i="4"/>
  <c r="H17" i="2"/>
  <c r="I17" i="2" s="1"/>
  <c r="H13" i="2"/>
  <c r="H10" i="2"/>
  <c r="I10" i="2" s="1"/>
  <c r="H14" i="2"/>
  <c r="H11" i="2"/>
  <c r="H12" i="2"/>
  <c r="I12" i="2" s="1"/>
  <c r="P21" i="4"/>
  <c r="S21" i="4" s="1"/>
  <c r="P17" i="4"/>
  <c r="S17" i="4" s="1"/>
  <c r="P20" i="4"/>
  <c r="O23" i="1"/>
  <c r="P17" i="3"/>
  <c r="O21" i="1"/>
  <c r="O20" i="3"/>
  <c r="O13" i="3"/>
  <c r="O19" i="3"/>
  <c r="O12" i="3"/>
  <c r="P12" i="3" s="1"/>
  <c r="O21" i="3"/>
  <c r="O14" i="3"/>
  <c r="P14" i="3" s="1"/>
  <c r="O10" i="3"/>
  <c r="P10" i="3" s="1"/>
  <c r="H24" i="4"/>
  <c r="I24" i="4" s="1"/>
  <c r="H33" i="4"/>
  <c r="H13" i="4"/>
  <c r="I13" i="4" s="1"/>
  <c r="S13" i="4" s="1"/>
  <c r="H22" i="4"/>
  <c r="H12" i="4"/>
  <c r="I12" i="4" s="1"/>
  <c r="S12" i="4" s="1"/>
  <c r="H21" i="4"/>
  <c r="H15" i="4"/>
  <c r="I15" i="4" s="1"/>
  <c r="S15" i="4" s="1"/>
  <c r="H11" i="4"/>
  <c r="I11" i="4" s="1"/>
  <c r="S11" i="4" s="1"/>
  <c r="S29" i="4"/>
  <c r="H14" i="4"/>
  <c r="I14" i="4" s="1"/>
  <c r="H10" i="4"/>
  <c r="S30" i="1"/>
  <c r="I15" i="1"/>
  <c r="S15" i="1" s="1"/>
  <c r="S22" i="1"/>
  <c r="O10" i="1"/>
  <c r="P10" i="1" s="1"/>
  <c r="S10" i="1" s="1"/>
  <c r="I14" i="1"/>
  <c r="S14" i="1" s="1"/>
  <c r="S16" i="1"/>
  <c r="S27" i="1"/>
  <c r="P13" i="2"/>
  <c r="S13" i="2" s="1"/>
  <c r="O10" i="4"/>
  <c r="O24" i="4"/>
  <c r="P24" i="4" s="1"/>
  <c r="O33" i="4"/>
  <c r="O19" i="1"/>
  <c r="H19" i="2"/>
  <c r="H9" i="2"/>
  <c r="S10" i="2"/>
  <c r="O23" i="3"/>
  <c r="I22" i="4"/>
  <c r="P33" i="4"/>
  <c r="S33" i="4" s="1"/>
  <c r="I13" i="1"/>
  <c r="O16" i="2"/>
  <c r="O11" i="2"/>
  <c r="O14" i="2"/>
  <c r="P14" i="2" s="1"/>
  <c r="S14" i="2" s="1"/>
  <c r="O10" i="2"/>
  <c r="O17" i="2"/>
  <c r="P17" i="2" s="1"/>
  <c r="O12" i="2"/>
  <c r="P12" i="2" s="1"/>
  <c r="O19" i="2"/>
  <c r="P19" i="2" s="1"/>
  <c r="S19" i="2" s="1"/>
  <c r="O11" i="3"/>
  <c r="P11" i="3" s="1"/>
  <c r="S10" i="4"/>
  <c r="S32" i="1"/>
  <c r="S28" i="1"/>
  <c r="O22" i="1"/>
  <c r="O17" i="1"/>
  <c r="O13" i="1"/>
  <c r="O24" i="1"/>
  <c r="O15" i="1"/>
  <c r="O11" i="1"/>
  <c r="O20" i="1"/>
  <c r="S12" i="1"/>
  <c r="O16" i="1"/>
  <c r="O27" i="1"/>
  <c r="H16" i="2"/>
  <c r="I16" i="2" s="1"/>
  <c r="S16" i="2" s="1"/>
  <c r="P15" i="3"/>
  <c r="P20" i="3"/>
  <c r="S9" i="2"/>
  <c r="H19" i="3"/>
  <c r="S19" i="3" s="1"/>
  <c r="H10" i="3"/>
  <c r="I10" i="3" s="1"/>
  <c r="S10" i="3" s="1"/>
  <c r="H11" i="3"/>
  <c r="I11" i="3" s="1"/>
  <c r="S11" i="3" s="1"/>
  <c r="H23" i="3"/>
  <c r="S23" i="3" s="1"/>
  <c r="S20" i="4" l="1"/>
  <c r="S21" i="1"/>
  <c r="S23" i="1"/>
  <c r="S12" i="2"/>
  <c r="S24" i="4"/>
  <c r="S25" i="4"/>
  <c r="S17" i="2"/>
  <c r="S11" i="1"/>
  <c r="S24" i="1"/>
  <c r="S28" i="4"/>
  <c r="S13" i="1"/>
</calcChain>
</file>

<file path=xl/sharedStrings.xml><?xml version="1.0" encoding="utf-8"?>
<sst xmlns="http://schemas.openxmlformats.org/spreadsheetml/2006/main" count="387" uniqueCount="172">
  <si>
    <t>A3</t>
  </si>
  <si>
    <t xml:space="preserve">Tiesnesis: </t>
  </si>
  <si>
    <t>Lidija Belajeva</t>
  </si>
  <si>
    <t>Small/Medium/Large</t>
  </si>
  <si>
    <t>agility</t>
  </si>
  <si>
    <t>Trases garums:</t>
  </si>
  <si>
    <t>Ātrums:</t>
  </si>
  <si>
    <t>m/s</t>
  </si>
  <si>
    <t>m</t>
  </si>
  <si>
    <t>Starta Nr.</t>
  </si>
  <si>
    <t>Kontrollaiks:</t>
  </si>
  <si>
    <t>Vieta</t>
  </si>
  <si>
    <t>Apbalvošana</t>
  </si>
  <si>
    <t>Hendleris</t>
  </si>
  <si>
    <t>Suns</t>
  </si>
  <si>
    <t>Kļūdas</t>
  </si>
  <si>
    <t>Laiks, /s/</t>
  </si>
  <si>
    <t>Ātrums</t>
  </si>
  <si>
    <t>Soda punkti</t>
  </si>
  <si>
    <t>Laika kopsumma</t>
  </si>
  <si>
    <t>Soda punktu kopsumma</t>
  </si>
  <si>
    <t>par kļūdām</t>
  </si>
  <si>
    <t>par laiku</t>
  </si>
  <si>
    <t>Kopā</t>
  </si>
  <si>
    <t>Small</t>
  </si>
  <si>
    <t>Lauma Tenasa</t>
  </si>
  <si>
    <t xml:space="preserve">Millie </t>
  </si>
  <si>
    <t>diskv.</t>
  </si>
  <si>
    <t>Svetlana Kreslina</t>
  </si>
  <si>
    <t>Chi</t>
  </si>
  <si>
    <t xml:space="preserve">Arta Veisa </t>
  </si>
  <si>
    <t>Tara</t>
  </si>
  <si>
    <t>Spīgana Spektore</t>
  </si>
  <si>
    <t>Mio</t>
  </si>
  <si>
    <t>Jelena Prošina</t>
  </si>
  <si>
    <t>Teira</t>
  </si>
  <si>
    <t>Viktors Barbarovs</t>
  </si>
  <si>
    <t>Lina</t>
  </si>
  <si>
    <t>Raminta Zilinskaite</t>
  </si>
  <si>
    <t>Kiri</t>
  </si>
  <si>
    <t>Egle Tamulioniene</t>
  </si>
  <si>
    <t>Sakura</t>
  </si>
  <si>
    <t>Medium</t>
  </si>
  <si>
    <t>Sanita Ribzamena</t>
  </si>
  <si>
    <t>Palma</t>
  </si>
  <si>
    <t xml:space="preserve">Svetlana Krēsliņa </t>
  </si>
  <si>
    <t>Real</t>
  </si>
  <si>
    <t>Elīna Karasjova</t>
  </si>
  <si>
    <t>Furk</t>
  </si>
  <si>
    <t>Jeļena Šķepaste</t>
  </si>
  <si>
    <t>Ogrim</t>
  </si>
  <si>
    <t>Linda Alksne</t>
  </si>
  <si>
    <t>Lego</t>
  </si>
  <si>
    <t>Anda Baumane</t>
  </si>
  <si>
    <t>Marko</t>
  </si>
  <si>
    <t>Large</t>
  </si>
  <si>
    <t xml:space="preserve">Jūlija Kampuse </t>
  </si>
  <si>
    <t>Kudra</t>
  </si>
  <si>
    <t>Rasa Kolendaitė</t>
  </si>
  <si>
    <t>Tucis</t>
  </si>
  <si>
    <t>Inga Petrova</t>
  </si>
  <si>
    <t>Afa</t>
  </si>
  <si>
    <t>Salsa</t>
  </si>
  <si>
    <t>Rita Bambe</t>
  </si>
  <si>
    <t>Uma</t>
  </si>
  <si>
    <t>Coffee</t>
  </si>
  <si>
    <t>starts:</t>
  </si>
  <si>
    <t>A2</t>
  </si>
  <si>
    <t>Tiesnesis: Lidija Belajeva</t>
  </si>
  <si>
    <t>Handler</t>
  </si>
  <si>
    <t>Dog</t>
  </si>
  <si>
    <t>Jurgita Butrimaite</t>
  </si>
  <si>
    <t>Runa</t>
  </si>
  <si>
    <t>Skilla</t>
  </si>
  <si>
    <t xml:space="preserve">Madara Ozoliņa </t>
  </si>
  <si>
    <t>Zuzu</t>
  </si>
  <si>
    <t>Sanita Vovere</t>
  </si>
  <si>
    <t>Cecīlija</t>
  </si>
  <si>
    <t>Aleksandr Borisov</t>
  </si>
  <si>
    <t>Afina</t>
  </si>
  <si>
    <t>Baiba Ozoliņa</t>
  </si>
  <si>
    <t>Šelbija</t>
  </si>
  <si>
    <t>A2 M+L</t>
  </si>
  <si>
    <t>Asta Šimkonienė</t>
  </si>
  <si>
    <t>Fibi</t>
  </si>
  <si>
    <t>Olga Paegle</t>
  </si>
  <si>
    <t>Bandi</t>
  </si>
  <si>
    <t>Verri</t>
  </si>
  <si>
    <t>A1</t>
  </si>
  <si>
    <t xml:space="preserve">Elza Rudzīte </t>
  </si>
  <si>
    <t xml:space="preserve">Pepija </t>
  </si>
  <si>
    <t>Vaida Šilvienė</t>
  </si>
  <si>
    <t>Kuperis</t>
  </si>
  <si>
    <t>Aleksandra Švaikovska</t>
  </si>
  <si>
    <t>Cherry</t>
  </si>
  <si>
    <t>Ieva Paškeviča</t>
  </si>
  <si>
    <t>Rufuss</t>
  </si>
  <si>
    <t>Egils Staris</t>
  </si>
  <si>
    <t>Zippo</t>
  </si>
  <si>
    <t>Dmitrijs Klesnins</t>
  </si>
  <si>
    <t xml:space="preserve">Jacco </t>
  </si>
  <si>
    <t>Ilze Ruka</t>
  </si>
  <si>
    <t>Vuki</t>
  </si>
  <si>
    <t>Marta Ozoliņa</t>
  </si>
  <si>
    <t>Netsu</t>
  </si>
  <si>
    <t>Tatjana Saboha</t>
  </si>
  <si>
    <t>Harvi</t>
  </si>
  <si>
    <t>Ksenija Diča</t>
  </si>
  <si>
    <t>Kimi</t>
  </si>
  <si>
    <t xml:space="preserve">Agita Plakoše </t>
  </si>
  <si>
    <t>Ravenna</t>
  </si>
  <si>
    <t>Natalja Zuiča</t>
  </si>
  <si>
    <t>Nika</t>
  </si>
  <si>
    <t>Dance</t>
  </si>
  <si>
    <t>Guls</t>
  </si>
  <si>
    <t>Jeļena Prošina</t>
  </si>
  <si>
    <t>Sunny</t>
  </si>
  <si>
    <t>Vēja</t>
  </si>
  <si>
    <t>Way</t>
  </si>
  <si>
    <t>Toms Barons</t>
  </si>
  <si>
    <t>Aurora</t>
  </si>
  <si>
    <t>Brigita Ose</t>
  </si>
  <si>
    <t>Lukas</t>
  </si>
  <si>
    <t>Normunds Ģelzis</t>
  </si>
  <si>
    <t>Juna</t>
  </si>
  <si>
    <t>A0</t>
  </si>
  <si>
    <t>14.08.2021</t>
  </si>
  <si>
    <t>Jumping</t>
  </si>
  <si>
    <t>Poko</t>
  </si>
  <si>
    <t>Šeila</t>
  </si>
  <si>
    <t>Večeslavs Čiževskis</t>
  </si>
  <si>
    <t>Nuša</t>
  </si>
  <si>
    <t>Honey</t>
  </si>
  <si>
    <t>Kristīne Pavlovska</t>
  </si>
  <si>
    <t>Pērle</t>
  </si>
  <si>
    <t>Lava</t>
  </si>
  <si>
    <t>Anna Buša</t>
  </si>
  <si>
    <t>Feja</t>
  </si>
  <si>
    <t>Elija Veilande</t>
  </si>
  <si>
    <t>Tokya</t>
  </si>
  <si>
    <t>Sabrina Zuiča</t>
  </si>
  <si>
    <t>Muha</t>
  </si>
  <si>
    <t>Baiba Ģelze</t>
  </si>
  <si>
    <t>Zero</t>
  </si>
  <si>
    <t>Zara</t>
  </si>
  <si>
    <t>Lidija Beļajeva</t>
  </si>
  <si>
    <t>Nera</t>
  </si>
  <si>
    <t>Ruslans Ļevša</t>
  </si>
  <si>
    <t>Bri</t>
  </si>
  <si>
    <t>Monika Sirutavičiūtė</t>
  </si>
  <si>
    <t>Nora Droiska</t>
  </si>
  <si>
    <t>Bille</t>
  </si>
  <si>
    <t>Jolanta Aleknavičiūtė</t>
  </si>
  <si>
    <t xml:space="preserve"> Maženis</t>
  </si>
  <si>
    <t>Kristina Pilė</t>
  </si>
  <si>
    <t>Gringo</t>
  </si>
  <si>
    <t>Aušra Volosenkinienė</t>
  </si>
  <si>
    <t>Andora</t>
  </si>
  <si>
    <t>Diana Hakova</t>
  </si>
  <si>
    <t>Teo</t>
  </si>
  <si>
    <t>Gundega Ozoliņa</t>
  </si>
  <si>
    <t>Joko</t>
  </si>
  <si>
    <t>Zane Kadakovska</t>
  </si>
  <si>
    <t>Rikijs</t>
  </si>
  <si>
    <t>Anna Millere</t>
  </si>
  <si>
    <t>Alfijs</t>
  </si>
  <si>
    <t>Katrina Aboltina</t>
  </si>
  <si>
    <t>Valdis</t>
  </si>
  <si>
    <t>Veronika Oleinika</t>
  </si>
  <si>
    <t>Gabi</t>
  </si>
  <si>
    <t>Aušrytė Vanagienė</t>
  </si>
  <si>
    <t xml:space="preserve"> 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</si>
</sst>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0"/>
      <color rgb="FF000000"/>
      <name val="Arial"/>
    </font>
    <font>
      <sz val="10"/>
      <color rgb="FF1E4E79"/>
      <name val="Arial"/>
    </font>
    <font>
      <sz val="12"/>
      <color rgb="FF1E4E79"/>
      <name val="Verdana"/>
    </font>
    <font>
      <b/>
      <sz val="12"/>
      <color rgb="FF1E4E79"/>
      <name val="Verdana"/>
    </font>
    <font>
      <sz val="11"/>
      <color rgb="FF44546A"/>
      <name val="Times New Roman"/>
    </font>
    <font>
      <sz val="10"/>
      <name val="Arial"/>
    </font>
    <font>
      <sz val="8"/>
      <color rgb="FF44546A"/>
      <name val="Times New Roman"/>
    </font>
    <font>
      <sz val="10"/>
      <color rgb="FF44546A"/>
      <name val="Times New Roman"/>
    </font>
    <font>
      <sz val="12"/>
      <color rgb="FF000000"/>
      <name val="Arial"/>
    </font>
    <font>
      <sz val="12"/>
      <color rgb="FF2E75B5"/>
      <name val="Verdana"/>
    </font>
    <font>
      <b/>
      <sz val="12"/>
      <color rgb="FF2E75B5"/>
      <name val="Verdana"/>
    </font>
    <font>
      <sz val="12"/>
      <color rgb="FF2E75B5"/>
      <name val="Arial"/>
    </font>
    <font>
      <b/>
      <sz val="12"/>
      <color rgb="FF1E4E79"/>
      <name val="Arial"/>
    </font>
    <font>
      <sz val="11"/>
      <color rgb="FF000000"/>
      <name val="Times New Roman"/>
    </font>
    <font>
      <sz val="10"/>
      <color rgb="FF000000"/>
      <name val="Times New Roman"/>
    </font>
    <font>
      <b/>
      <sz val="12"/>
      <color rgb="FF44546A"/>
      <name val="Times New Roman"/>
    </font>
    <font>
      <sz val="12"/>
      <name val="Verdana"/>
      <family val="2"/>
      <charset val="186"/>
    </font>
    <font>
      <sz val="12"/>
      <name val="Times New Roman"/>
      <family val="1"/>
      <charset val="186"/>
    </font>
    <font>
      <b/>
      <sz val="12"/>
      <name val="Verdana"/>
      <family val="2"/>
      <charset val="186"/>
    </font>
    <font>
      <sz val="10"/>
      <name val="Arial"/>
      <family val="2"/>
      <charset val="186"/>
    </font>
    <font>
      <sz val="12"/>
      <color rgb="FF000000"/>
      <name val="Arial"/>
      <family val="2"/>
      <charset val="186"/>
    </font>
    <font>
      <sz val="12"/>
      <color rgb="FF44546A"/>
      <name val="Arial"/>
      <family val="2"/>
      <charset val="186"/>
    </font>
    <font>
      <sz val="12"/>
      <color rgb="FF0070C0"/>
      <name val="Arial"/>
      <family val="2"/>
      <charset val="186"/>
    </font>
    <font>
      <b/>
      <sz val="12"/>
      <color rgb="FF44546A"/>
      <name val="Arial"/>
      <family val="2"/>
      <charset val="186"/>
    </font>
    <font>
      <sz val="12"/>
      <color rgb="FF1E4E79"/>
      <name val="Arial"/>
      <family val="2"/>
      <charset val="186"/>
    </font>
    <font>
      <sz val="12"/>
      <color rgb="FF2E75B5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2"/>
      <color rgb="FF1E4E79"/>
      <name val="Arial"/>
      <family val="2"/>
      <charset val="186"/>
    </font>
    <font>
      <b/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9"/>
      <name val="Verdana"/>
      <family val="2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sz val="8"/>
      <name val="Verdana"/>
      <family val="2"/>
      <charset val="186"/>
    </font>
    <font>
      <b/>
      <sz val="10"/>
      <name val="Verdana"/>
      <family val="2"/>
      <charset val="186"/>
    </font>
    <font>
      <b/>
      <i/>
      <sz val="12"/>
      <name val="Verdana"/>
      <family val="2"/>
      <charset val="186"/>
    </font>
    <font>
      <b/>
      <i/>
      <sz val="10"/>
      <name val="Verdana"/>
      <family val="2"/>
      <charset val="186"/>
    </font>
    <font>
      <b/>
      <sz val="5"/>
      <name val="Verdana"/>
      <family val="2"/>
      <charset val="186"/>
    </font>
    <font>
      <b/>
      <i/>
      <sz val="8"/>
      <name val="Verdana"/>
      <family val="2"/>
      <charset val="186"/>
    </font>
    <font>
      <sz val="9"/>
      <name val="Verdana"/>
      <family val="2"/>
      <charset val="186"/>
    </font>
    <font>
      <b/>
      <sz val="2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5"/>
      <name val="Times New Roman"/>
      <family val="1"/>
      <charset val="186"/>
    </font>
    <font>
      <b/>
      <i/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16"/>
      <name val="Arial"/>
      <family val="2"/>
      <charset val="186"/>
    </font>
    <font>
      <b/>
      <i/>
      <sz val="10"/>
      <name val="Arial"/>
      <family val="2"/>
      <charset val="186"/>
    </font>
  </fonts>
  <fills count="19">
    <fill>
      <patternFill patternType="none"/>
    </fill>
    <fill>
      <patternFill patternType="gray125"/>
    </fill>
    <fill>
      <patternFill patternType="solid">
        <fgColor rgb="FFFF8080"/>
        <bgColor rgb="FFFF8080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theme="7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CCFFFF"/>
      </patternFill>
    </fill>
    <fill>
      <patternFill patternType="solid">
        <fgColor rgb="FFFFFF00"/>
        <bgColor rgb="FFFFC000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 applyFont="1" applyAlignment="1"/>
    <xf numFmtId="0" fontId="1" fillId="0" borderId="0" xfId="0" applyFont="1"/>
    <xf numFmtId="0" fontId="1" fillId="7" borderId="2" xfId="0" applyFont="1" applyFill="1" applyBorder="1"/>
    <xf numFmtId="0" fontId="0" fillId="0" borderId="0" xfId="0" applyFont="1"/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6" xfId="0" applyFont="1" applyBorder="1"/>
    <xf numFmtId="0" fontId="4" fillId="6" borderId="16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/>
    </xf>
    <xf numFmtId="2" fontId="2" fillId="7" borderId="16" xfId="0" applyNumberFormat="1" applyFont="1" applyFill="1" applyBorder="1" applyAlignment="1">
      <alignment horizontal="center" vertical="center"/>
    </xf>
    <xf numFmtId="2" fontId="9" fillId="7" borderId="16" xfId="0" applyNumberFormat="1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2" fontId="9" fillId="9" borderId="16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shrinkToFit="1"/>
    </xf>
    <xf numFmtId="2" fontId="11" fillId="7" borderId="16" xfId="0" applyNumberFormat="1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20" fillId="12" borderId="5" xfId="0" applyFont="1" applyFill="1" applyBorder="1" applyAlignment="1">
      <alignment wrapText="1"/>
    </xf>
    <xf numFmtId="1" fontId="21" fillId="7" borderId="5" xfId="0" applyNumberFormat="1" applyFont="1" applyFill="1" applyBorder="1" applyAlignment="1">
      <alignment horizontal="center" vertical="center"/>
    </xf>
    <xf numFmtId="2" fontId="21" fillId="7" borderId="5" xfId="0" applyNumberFormat="1" applyFont="1" applyFill="1" applyBorder="1" applyAlignment="1">
      <alignment horizontal="center" vertical="center"/>
    </xf>
    <xf numFmtId="2" fontId="22" fillId="7" borderId="5" xfId="0" applyNumberFormat="1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2" fontId="22" fillId="9" borderId="5" xfId="0" applyNumberFormat="1" applyFont="1" applyFill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0" fontId="20" fillId="12" borderId="5" xfId="0" applyFont="1" applyFill="1" applyBorder="1"/>
    <xf numFmtId="0" fontId="20" fillId="0" borderId="5" xfId="0" applyFont="1" applyBorder="1"/>
    <xf numFmtId="0" fontId="20" fillId="14" borderId="5" xfId="0" applyFont="1" applyFill="1" applyBorder="1"/>
    <xf numFmtId="1" fontId="21" fillId="13" borderId="5" xfId="0" applyNumberFormat="1" applyFont="1" applyFill="1" applyBorder="1" applyAlignment="1">
      <alignment horizontal="center" vertical="center"/>
    </xf>
    <xf numFmtId="2" fontId="21" fillId="13" borderId="5" xfId="0" applyNumberFormat="1" applyFont="1" applyFill="1" applyBorder="1" applyAlignment="1">
      <alignment horizontal="center" vertical="center"/>
    </xf>
    <xf numFmtId="2" fontId="22" fillId="15" borderId="5" xfId="0" applyNumberFormat="1" applyFont="1" applyFill="1" applyBorder="1" applyAlignment="1">
      <alignment horizontal="center" vertical="center"/>
    </xf>
    <xf numFmtId="0" fontId="22" fillId="15" borderId="5" xfId="0" applyFont="1" applyFill="1" applyBorder="1" applyAlignment="1">
      <alignment horizontal="center" vertical="center"/>
    </xf>
    <xf numFmtId="2" fontId="22" fillId="16" borderId="5" xfId="0" applyNumberFormat="1" applyFont="1" applyFill="1" applyBorder="1" applyAlignment="1">
      <alignment horizontal="center" vertical="center"/>
    </xf>
    <xf numFmtId="2" fontId="22" fillId="13" borderId="5" xfId="0" applyNumberFormat="1" applyFont="1" applyFill="1" applyBorder="1" applyAlignment="1">
      <alignment horizontal="center" vertical="center"/>
    </xf>
    <xf numFmtId="0" fontId="19" fillId="0" borderId="8" xfId="0" applyFont="1" applyBorder="1"/>
    <xf numFmtId="0" fontId="19" fillId="0" borderId="4" xfId="0" applyFont="1" applyBorder="1"/>
    <xf numFmtId="1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1" fontId="21" fillId="7" borderId="5" xfId="0" applyNumberFormat="1" applyFont="1" applyFill="1" applyBorder="1" applyAlignment="1">
      <alignment horizontal="center"/>
    </xf>
    <xf numFmtId="0" fontId="21" fillId="7" borderId="5" xfId="0" applyFont="1" applyFill="1" applyBorder="1" applyAlignment="1">
      <alignment horizontal="center"/>
    </xf>
    <xf numFmtId="0" fontId="21" fillId="7" borderId="5" xfId="0" applyFont="1" applyFill="1" applyBorder="1"/>
    <xf numFmtId="0" fontId="21" fillId="7" borderId="5" xfId="0" applyFont="1" applyFill="1" applyBorder="1" applyAlignment="1">
      <alignment horizontal="center" vertical="center"/>
    </xf>
    <xf numFmtId="1" fontId="21" fillId="7" borderId="5" xfId="0" applyNumberFormat="1" applyFont="1" applyFill="1" applyBorder="1" applyAlignment="1">
      <alignment horizontal="center" wrapText="1"/>
    </xf>
    <xf numFmtId="0" fontId="24" fillId="7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wrapText="1"/>
    </xf>
    <xf numFmtId="0" fontId="20" fillId="12" borderId="16" xfId="0" applyFont="1" applyFill="1" applyBorder="1"/>
    <xf numFmtId="1" fontId="24" fillId="7" borderId="16" xfId="0" applyNumberFormat="1" applyFont="1" applyFill="1" applyBorder="1" applyAlignment="1">
      <alignment horizontal="center" vertical="center"/>
    </xf>
    <xf numFmtId="2" fontId="24" fillId="7" borderId="16" xfId="0" applyNumberFormat="1" applyFont="1" applyFill="1" applyBorder="1" applyAlignment="1">
      <alignment horizontal="center" vertical="center"/>
    </xf>
    <xf numFmtId="2" fontId="25" fillId="7" borderId="16" xfId="0" applyNumberFormat="1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2" fontId="25" fillId="9" borderId="16" xfId="0" applyNumberFormat="1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 shrinkToFit="1"/>
    </xf>
    <xf numFmtId="1" fontId="27" fillId="7" borderId="16" xfId="0" applyNumberFormat="1" applyFont="1" applyFill="1" applyBorder="1" applyAlignment="1">
      <alignment horizontal="center" vertical="center"/>
    </xf>
    <xf numFmtId="2" fontId="27" fillId="7" borderId="16" xfId="0" applyNumberFormat="1" applyFont="1" applyFill="1" applyBorder="1" applyAlignment="1">
      <alignment horizontal="center" vertical="center"/>
    </xf>
    <xf numFmtId="2" fontId="25" fillId="7" borderId="16" xfId="0" applyNumberFormat="1" applyFont="1" applyFill="1" applyBorder="1" applyAlignment="1">
      <alignment horizontal="center"/>
    </xf>
    <xf numFmtId="0" fontId="28" fillId="4" borderId="16" xfId="0" applyFont="1" applyFill="1" applyBorder="1" applyAlignment="1">
      <alignment horizontal="center"/>
    </xf>
    <xf numFmtId="0" fontId="20" fillId="12" borderId="16" xfId="0" applyFont="1" applyFill="1" applyBorder="1" applyAlignment="1">
      <alignment vertical="center" wrapText="1"/>
    </xf>
    <xf numFmtId="0" fontId="20" fillId="12" borderId="16" xfId="0" applyFont="1" applyFill="1" applyBorder="1" applyAlignment="1">
      <alignment wrapText="1"/>
    </xf>
    <xf numFmtId="0" fontId="28" fillId="6" borderId="16" xfId="0" applyFont="1" applyFill="1" applyBorder="1" applyAlignment="1">
      <alignment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vertical="center" wrapText="1"/>
    </xf>
    <xf numFmtId="0" fontId="19" fillId="0" borderId="16" xfId="0" applyFont="1" applyBorder="1"/>
    <xf numFmtId="0" fontId="20" fillId="0" borderId="16" xfId="0" applyFont="1" applyBorder="1"/>
    <xf numFmtId="0" fontId="28" fillId="10" borderId="16" xfId="0" applyFont="1" applyFill="1" applyBorder="1" applyAlignment="1">
      <alignment horizontal="left" vertical="center" wrapText="1"/>
    </xf>
    <xf numFmtId="0" fontId="28" fillId="10" borderId="16" xfId="0" applyFont="1" applyFill="1" applyBorder="1" applyAlignment="1">
      <alignment horizontal="center" vertical="center" wrapText="1"/>
    </xf>
    <xf numFmtId="1" fontId="27" fillId="0" borderId="16" xfId="0" applyNumberFormat="1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horizontal="left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7" fillId="0" borderId="16" xfId="0" applyFont="1" applyBorder="1"/>
    <xf numFmtId="0" fontId="27" fillId="10" borderId="16" xfId="0" applyFont="1" applyFill="1" applyBorder="1" applyAlignment="1">
      <alignment horizontal="center"/>
    </xf>
    <xf numFmtId="2" fontId="24" fillId="10" borderId="16" xfId="0" applyNumberFormat="1" applyFont="1" applyFill="1" applyBorder="1" applyAlignment="1">
      <alignment horizontal="center" vertical="center"/>
    </xf>
    <xf numFmtId="0" fontId="24" fillId="10" borderId="16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21" fillId="17" borderId="16" xfId="0" applyFont="1" applyFill="1" applyBorder="1" applyAlignment="1">
      <alignment horizontal="center" vertical="center" wrapText="1"/>
    </xf>
    <xf numFmtId="1" fontId="24" fillId="0" borderId="16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/>
    </xf>
    <xf numFmtId="0" fontId="20" fillId="0" borderId="16" xfId="0" applyFont="1" applyBorder="1" applyAlignment="1">
      <alignment wrapText="1"/>
    </xf>
    <xf numFmtId="0" fontId="21" fillId="8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wrapText="1"/>
    </xf>
    <xf numFmtId="1" fontId="27" fillId="7" borderId="18" xfId="0" applyNumberFormat="1" applyFont="1" applyFill="1" applyBorder="1" applyAlignment="1">
      <alignment horizontal="center" vertical="center"/>
    </xf>
    <xf numFmtId="2" fontId="27" fillId="7" borderId="18" xfId="0" applyNumberFormat="1" applyFont="1" applyFill="1" applyBorder="1" applyAlignment="1">
      <alignment horizontal="center" vertical="center"/>
    </xf>
    <xf numFmtId="2" fontId="24" fillId="7" borderId="18" xfId="0" applyNumberFormat="1" applyFont="1" applyFill="1" applyBorder="1" applyAlignment="1">
      <alignment horizontal="center" vertical="center"/>
    </xf>
    <xf numFmtId="2" fontId="25" fillId="7" borderId="18" xfId="0" applyNumberFormat="1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horizontal="center" vertical="center" wrapText="1"/>
    </xf>
    <xf numFmtId="0" fontId="20" fillId="0" borderId="19" xfId="0" applyFont="1" applyBorder="1"/>
    <xf numFmtId="1" fontId="27" fillId="7" borderId="19" xfId="0" applyNumberFormat="1" applyFont="1" applyFill="1" applyBorder="1" applyAlignment="1">
      <alignment horizontal="center" vertical="center"/>
    </xf>
    <xf numFmtId="2" fontId="27" fillId="7" borderId="19" xfId="0" applyNumberFormat="1" applyFont="1" applyFill="1" applyBorder="1" applyAlignment="1">
      <alignment horizontal="center" vertical="center"/>
    </xf>
    <xf numFmtId="2" fontId="24" fillId="7" borderId="19" xfId="0" applyNumberFormat="1" applyFont="1" applyFill="1" applyBorder="1" applyAlignment="1">
      <alignment horizontal="center" vertical="center"/>
    </xf>
    <xf numFmtId="2" fontId="25" fillId="7" borderId="19" xfId="0" applyNumberFormat="1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vertical="center" wrapText="1"/>
    </xf>
    <xf numFmtId="0" fontId="27" fillId="18" borderId="21" xfId="0" applyFont="1" applyFill="1" applyBorder="1" applyAlignment="1"/>
    <xf numFmtId="1" fontId="27" fillId="18" borderId="21" xfId="0" applyNumberFormat="1" applyFont="1" applyFill="1" applyBorder="1" applyAlignment="1"/>
    <xf numFmtId="0" fontId="20" fillId="0" borderId="18" xfId="0" applyFont="1" applyBorder="1" applyAlignment="1">
      <alignment horizontal="left" vertical="center" wrapText="1"/>
    </xf>
    <xf numFmtId="1" fontId="27" fillId="0" borderId="19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1" fillId="11" borderId="20" xfId="0" applyFont="1" applyFill="1" applyBorder="1" applyAlignment="1">
      <alignment horizontal="center" vertical="center" wrapText="1"/>
    </xf>
    <xf numFmtId="2" fontId="22" fillId="7" borderId="16" xfId="0" applyNumberFormat="1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2" fontId="22" fillId="9" borderId="16" xfId="0" applyNumberFormat="1" applyFont="1" applyFill="1" applyBorder="1" applyAlignment="1">
      <alignment horizontal="center" vertical="center"/>
    </xf>
    <xf numFmtId="2" fontId="22" fillId="7" borderId="18" xfId="0" applyNumberFormat="1" applyFont="1" applyFill="1" applyBorder="1" applyAlignment="1">
      <alignment horizontal="center" vertical="center"/>
    </xf>
    <xf numFmtId="2" fontId="22" fillId="9" borderId="18" xfId="0" applyNumberFormat="1" applyFont="1" applyFill="1" applyBorder="1" applyAlignment="1">
      <alignment horizontal="center" vertical="center"/>
    </xf>
    <xf numFmtId="0" fontId="22" fillId="18" borderId="21" xfId="0" applyFont="1" applyFill="1" applyBorder="1" applyAlignment="1"/>
    <xf numFmtId="2" fontId="22" fillId="7" borderId="19" xfId="0" applyNumberFormat="1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2" fontId="22" fillId="9" borderId="19" xfId="0" applyNumberFormat="1" applyFont="1" applyFill="1" applyBorder="1" applyAlignment="1">
      <alignment horizontal="center" vertical="center"/>
    </xf>
    <xf numFmtId="2" fontId="22" fillId="7" borderId="19" xfId="0" applyNumberFormat="1" applyFont="1" applyFill="1" applyBorder="1"/>
    <xf numFmtId="0" fontId="26" fillId="4" borderId="18" xfId="0" applyFont="1" applyFill="1" applyBorder="1" applyAlignment="1">
      <alignment horizontal="center" vertical="center" shrinkToFit="1"/>
    </xf>
    <xf numFmtId="0" fontId="26" fillId="4" borderId="19" xfId="0" applyFont="1" applyFill="1" applyBorder="1" applyAlignment="1">
      <alignment horizontal="center" vertical="center" shrinkToFit="1"/>
    </xf>
    <xf numFmtId="0" fontId="29" fillId="4" borderId="16" xfId="0" applyFont="1" applyFill="1" applyBorder="1" applyAlignment="1">
      <alignment horizontal="center" vertical="center" shrinkToFit="1"/>
    </xf>
    <xf numFmtId="0" fontId="29" fillId="4" borderId="18" xfId="0" applyFont="1" applyFill="1" applyBorder="1" applyAlignment="1">
      <alignment horizontal="center" vertical="center" shrinkToFit="1"/>
    </xf>
    <xf numFmtId="0" fontId="30" fillId="18" borderId="21" xfId="0" applyFont="1" applyFill="1" applyBorder="1" applyAlignment="1"/>
    <xf numFmtId="0" fontId="29" fillId="4" borderId="19" xfId="0" applyFont="1" applyFill="1" applyBorder="1" applyAlignment="1">
      <alignment horizontal="center" vertical="center" shrinkToFit="1"/>
    </xf>
    <xf numFmtId="0" fontId="29" fillId="4" borderId="19" xfId="0" applyFont="1" applyFill="1" applyBorder="1" applyAlignment="1">
      <alignment horizontal="center" vertical="center"/>
    </xf>
    <xf numFmtId="0" fontId="22" fillId="18" borderId="17" xfId="0" applyFont="1" applyFill="1" applyBorder="1" applyAlignment="1"/>
    <xf numFmtId="2" fontId="22" fillId="7" borderId="16" xfId="0" applyNumberFormat="1" applyFont="1" applyFill="1" applyBorder="1" applyAlignment="1">
      <alignment horizontal="center" vertical="center" shrinkToFit="1"/>
    </xf>
    <xf numFmtId="2" fontId="22" fillId="7" borderId="18" xfId="0" applyNumberFormat="1" applyFont="1" applyFill="1" applyBorder="1" applyAlignment="1">
      <alignment horizontal="center" vertical="center" shrinkToFit="1"/>
    </xf>
    <xf numFmtId="2" fontId="22" fillId="7" borderId="19" xfId="0" applyNumberFormat="1" applyFont="1" applyFill="1" applyBorder="1" applyAlignment="1">
      <alignment horizontal="center" vertical="center" shrinkToFit="1"/>
    </xf>
    <xf numFmtId="0" fontId="19" fillId="0" borderId="0" xfId="0" applyFont="1"/>
    <xf numFmtId="14" fontId="31" fillId="0" borderId="0" xfId="0" applyNumberFormat="1" applyFont="1"/>
    <xf numFmtId="0" fontId="32" fillId="0" borderId="0" xfId="0" applyFont="1"/>
    <xf numFmtId="49" fontId="16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33" fillId="0" borderId="0" xfId="0" applyFont="1"/>
    <xf numFmtId="0" fontId="36" fillId="0" borderId="0" xfId="0" applyFont="1"/>
    <xf numFmtId="0" fontId="37" fillId="0" borderId="1" xfId="0" applyFont="1" applyBorder="1" applyAlignment="1">
      <alignment horizontal="left"/>
    </xf>
    <xf numFmtId="14" fontId="38" fillId="0" borderId="1" xfId="0" applyNumberFormat="1" applyFont="1" applyBorder="1" applyAlignment="1">
      <alignment horizontal="center"/>
    </xf>
    <xf numFmtId="14" fontId="38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right"/>
    </xf>
    <xf numFmtId="0" fontId="39" fillId="0" borderId="2" xfId="0" applyFont="1" applyBorder="1"/>
    <xf numFmtId="0" fontId="34" fillId="0" borderId="2" xfId="0" applyFont="1" applyBorder="1" applyAlignment="1">
      <alignment horizontal="right"/>
    </xf>
    <xf numFmtId="0" fontId="37" fillId="2" borderId="2" xfId="0" applyFont="1" applyFill="1" applyBorder="1" applyAlignment="1">
      <alignment horizontal="right"/>
    </xf>
    <xf numFmtId="0" fontId="37" fillId="0" borderId="2" xfId="0" applyFont="1" applyBorder="1" applyAlignment="1">
      <alignment horizontal="left"/>
    </xf>
    <xf numFmtId="0" fontId="34" fillId="0" borderId="2" xfId="0" applyFont="1" applyBorder="1" applyAlignment="1">
      <alignment horizontal="center"/>
    </xf>
    <xf numFmtId="2" fontId="37" fillId="2" borderId="2" xfId="0" applyNumberFormat="1" applyFont="1" applyFill="1" applyBorder="1" applyAlignment="1">
      <alignment horizontal="right"/>
    </xf>
    <xf numFmtId="0" fontId="34" fillId="0" borderId="2" xfId="0" applyFont="1" applyBorder="1" applyAlignment="1">
      <alignment horizontal="left"/>
    </xf>
    <xf numFmtId="0" fontId="34" fillId="0" borderId="2" xfId="0" applyFont="1" applyBorder="1"/>
    <xf numFmtId="0" fontId="40" fillId="0" borderId="2" xfId="0" applyFont="1" applyBorder="1" applyAlignment="1">
      <alignment horizontal="center" shrinkToFit="1"/>
    </xf>
    <xf numFmtId="0" fontId="19" fillId="0" borderId="2" xfId="0" applyFont="1" applyBorder="1"/>
    <xf numFmtId="0" fontId="19" fillId="0" borderId="2" xfId="0" applyFont="1" applyBorder="1"/>
    <xf numFmtId="0" fontId="16" fillId="0" borderId="0" xfId="0" applyFont="1" applyAlignment="1">
      <alignment horizontal="center"/>
    </xf>
    <xf numFmtId="0" fontId="39" fillId="0" borderId="0" xfId="0" applyFont="1"/>
    <xf numFmtId="0" fontId="34" fillId="0" borderId="0" xfId="0" applyFont="1" applyAlignment="1">
      <alignment horizontal="right"/>
    </xf>
    <xf numFmtId="0" fontId="37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40" fillId="0" borderId="0" xfId="0" applyFont="1" applyAlignment="1">
      <alignment horizontal="center" shrinkToFit="1"/>
    </xf>
    <xf numFmtId="0" fontId="19" fillId="0" borderId="0" xfId="0" applyFont="1" applyAlignment="1"/>
    <xf numFmtId="0" fontId="41" fillId="0" borderId="0" xfId="0" applyFont="1"/>
    <xf numFmtId="0" fontId="42" fillId="0" borderId="0" xfId="0" applyFont="1"/>
    <xf numFmtId="49" fontId="17" fillId="0" borderId="0" xfId="0" applyNumberFormat="1" applyFont="1" applyAlignment="1">
      <alignment horizontal="left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43" fillId="0" borderId="0" xfId="0" applyFont="1"/>
    <xf numFmtId="0" fontId="46" fillId="0" borderId="1" xfId="0" applyFont="1" applyBorder="1" applyAlignment="1">
      <alignment horizontal="left"/>
    </xf>
    <xf numFmtId="14" fontId="47" fillId="0" borderId="1" xfId="0" applyNumberFormat="1" applyFont="1" applyBorder="1" applyAlignment="1">
      <alignment horizontal="center"/>
    </xf>
    <xf numFmtId="14" fontId="47" fillId="0" borderId="0" xfId="0" applyNumberFormat="1" applyFont="1" applyAlignment="1">
      <alignment horizontal="center"/>
    </xf>
    <xf numFmtId="0" fontId="46" fillId="0" borderId="1" xfId="0" applyFont="1" applyBorder="1" applyAlignment="1">
      <alignment horizontal="right"/>
    </xf>
    <xf numFmtId="0" fontId="48" fillId="0" borderId="0" xfId="0" applyFont="1"/>
    <xf numFmtId="0" fontId="43" fillId="0" borderId="0" xfId="0" applyFont="1" applyAlignment="1">
      <alignment horizontal="right"/>
    </xf>
    <xf numFmtId="0" fontId="46" fillId="2" borderId="2" xfId="0" applyFont="1" applyFill="1" applyBorder="1" applyAlignment="1">
      <alignment horizontal="right"/>
    </xf>
    <xf numFmtId="0" fontId="46" fillId="0" borderId="0" xfId="0" applyFont="1" applyAlignment="1">
      <alignment horizontal="left"/>
    </xf>
    <xf numFmtId="2" fontId="46" fillId="2" borderId="2" xfId="0" applyNumberFormat="1" applyFont="1" applyFill="1" applyBorder="1" applyAlignment="1">
      <alignment horizontal="right"/>
    </xf>
    <xf numFmtId="0" fontId="43" fillId="0" borderId="0" xfId="0" applyFont="1" applyAlignment="1">
      <alignment horizontal="left"/>
    </xf>
    <xf numFmtId="0" fontId="49" fillId="0" borderId="0" xfId="0" applyFont="1" applyAlignment="1">
      <alignment horizontal="center" shrinkToFit="1"/>
    </xf>
    <xf numFmtId="0" fontId="19" fillId="0" borderId="7" xfId="0" applyFont="1" applyBorder="1"/>
    <xf numFmtId="0" fontId="19" fillId="3" borderId="16" xfId="0" applyFont="1" applyFill="1" applyBorder="1" applyAlignment="1">
      <alignment horizontal="center"/>
    </xf>
    <xf numFmtId="0" fontId="19" fillId="3" borderId="16" xfId="0" applyFont="1" applyFill="1" applyBorder="1"/>
    <xf numFmtId="0" fontId="50" fillId="0" borderId="0" xfId="0" applyFont="1"/>
    <xf numFmtId="14" fontId="18" fillId="0" borderId="1" xfId="0" applyNumberFormat="1" applyFont="1" applyBorder="1" applyAlignment="1">
      <alignment horizontal="center"/>
    </xf>
    <xf numFmtId="0" fontId="34" fillId="0" borderId="0" xfId="0" applyFont="1"/>
    <xf numFmtId="0" fontId="19" fillId="3" borderId="3" xfId="0" applyFont="1" applyFill="1" applyBorder="1" applyAlignment="1">
      <alignment horizontal="left"/>
    </xf>
    <xf numFmtId="2" fontId="51" fillId="4" borderId="5" xfId="0" applyNumberFormat="1" applyFont="1" applyFill="1" applyBorder="1" applyAlignment="1">
      <alignment horizontal="center"/>
    </xf>
    <xf numFmtId="0" fontId="19" fillId="3" borderId="6" xfId="0" applyFont="1" applyFill="1" applyBorder="1" applyAlignment="1">
      <alignment horizontal="left" vertical="center" wrapText="1"/>
    </xf>
    <xf numFmtId="0" fontId="51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right"/>
    </xf>
    <xf numFmtId="0" fontId="19" fillId="3" borderId="6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left"/>
    </xf>
    <xf numFmtId="2" fontId="51" fillId="4" borderId="16" xfId="0" applyNumberFormat="1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left" vertical="center" wrapText="1"/>
    </xf>
    <xf numFmtId="0" fontId="51" fillId="3" borderId="16" xfId="0" applyFont="1" applyFill="1" applyBorder="1" applyAlignment="1">
      <alignment horizontal="left"/>
    </xf>
    <xf numFmtId="0" fontId="19" fillId="3" borderId="16" xfId="0" applyFont="1" applyFill="1" applyBorder="1" applyAlignment="1">
      <alignment horizontal="right"/>
    </xf>
    <xf numFmtId="0" fontId="19" fillId="5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2" fontId="51" fillId="4" borderId="5" xfId="0" applyNumberFormat="1" applyFont="1" applyFill="1" applyBorder="1" applyAlignment="1">
      <alignment horizontal="right"/>
    </xf>
    <xf numFmtId="0" fontId="19" fillId="3" borderId="16" xfId="0" applyFont="1" applyFill="1" applyBorder="1" applyAlignment="1">
      <alignment vertical="center"/>
    </xf>
    <xf numFmtId="0" fontId="21" fillId="6" borderId="16" xfId="0" applyFont="1" applyFill="1" applyBorder="1" applyAlignment="1">
      <alignment horizontal="left" vertical="center" wrapText="1"/>
    </xf>
    <xf numFmtId="0" fontId="28" fillId="6" borderId="16" xfId="0" applyFont="1" applyFill="1" applyBorder="1" applyAlignment="1">
      <alignment horizontal="left" vertical="center" wrapText="1"/>
    </xf>
    <xf numFmtId="0" fontId="28" fillId="6" borderId="16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vertical="center"/>
    </xf>
    <xf numFmtId="0" fontId="27" fillId="7" borderId="16" xfId="0" applyFont="1" applyFill="1" applyBorder="1" applyAlignment="1">
      <alignment horizontal="center" vertical="center"/>
    </xf>
    <xf numFmtId="2" fontId="25" fillId="0" borderId="16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2" fontId="25" fillId="0" borderId="16" xfId="0" applyNumberFormat="1" applyFont="1" applyBorder="1" applyAlignment="1">
      <alignment horizontal="center"/>
    </xf>
    <xf numFmtId="0" fontId="21" fillId="8" borderId="16" xfId="0" applyFont="1" applyFill="1" applyBorder="1" applyAlignment="1">
      <alignment horizontal="left" vertical="top" wrapText="1"/>
    </xf>
    <xf numFmtId="0" fontId="24" fillId="10" borderId="16" xfId="0" applyFont="1" applyFill="1" applyBorder="1"/>
    <xf numFmtId="0" fontId="19" fillId="3" borderId="16" xfId="0" applyFont="1" applyFill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shrinkToFit="1"/>
    </xf>
    <xf numFmtId="0" fontId="26" fillId="10" borderId="16" xfId="0" applyFont="1" applyFill="1" applyBorder="1" applyAlignment="1">
      <alignment horizontal="center"/>
    </xf>
    <xf numFmtId="0" fontId="26" fillId="4" borderId="16" xfId="0" applyFont="1" applyFill="1" applyBorder="1" applyAlignment="1">
      <alignment horizontal="center"/>
    </xf>
    <xf numFmtId="0" fontId="27" fillId="4" borderId="16" xfId="0" applyFont="1" applyFill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10" borderId="16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/>
    </xf>
    <xf numFmtId="0" fontId="20" fillId="12" borderId="18" xfId="0" applyFont="1" applyFill="1" applyBorder="1" applyAlignment="1">
      <alignment wrapText="1"/>
    </xf>
    <xf numFmtId="1" fontId="24" fillId="7" borderId="18" xfId="0" applyNumberFormat="1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/>
    </xf>
    <xf numFmtId="2" fontId="25" fillId="9" borderId="18" xfId="0" applyNumberFormat="1" applyFont="1" applyFill="1" applyBorder="1" applyAlignment="1">
      <alignment horizontal="center" vertical="center"/>
    </xf>
    <xf numFmtId="2" fontId="25" fillId="7" borderId="18" xfId="0" applyNumberFormat="1" applyFont="1" applyFill="1" applyBorder="1" applyAlignment="1">
      <alignment horizontal="center"/>
    </xf>
    <xf numFmtId="0" fontId="28" fillId="4" borderId="18" xfId="0" applyFont="1" applyFill="1" applyBorder="1" applyAlignment="1">
      <alignment horizontal="center"/>
    </xf>
    <xf numFmtId="0" fontId="20" fillId="12" borderId="19" xfId="0" applyFont="1" applyFill="1" applyBorder="1" applyAlignment="1">
      <alignment wrapText="1"/>
    </xf>
    <xf numFmtId="1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/>
    </xf>
    <xf numFmtId="2" fontId="25" fillId="9" borderId="19" xfId="0" applyNumberFormat="1" applyFont="1" applyFill="1" applyBorder="1" applyAlignment="1">
      <alignment horizontal="center" vertical="center"/>
    </xf>
    <xf numFmtId="2" fontId="25" fillId="7" borderId="19" xfId="0" applyNumberFormat="1" applyFont="1" applyFill="1" applyBorder="1" applyAlignment="1">
      <alignment horizontal="center"/>
    </xf>
    <xf numFmtId="0" fontId="28" fillId="4" borderId="19" xfId="0" applyFont="1" applyFill="1" applyBorder="1" applyAlignment="1">
      <alignment horizontal="center"/>
    </xf>
    <xf numFmtId="1" fontId="28" fillId="6" borderId="21" xfId="0" applyNumberFormat="1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1" fontId="26" fillId="6" borderId="21" xfId="0" applyNumberFormat="1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/>
    </xf>
    <xf numFmtId="0" fontId="28" fillId="6" borderId="17" xfId="0" applyFont="1" applyFill="1" applyBorder="1" applyAlignment="1">
      <alignment horizontal="center" vertical="center" wrapText="1"/>
    </xf>
    <xf numFmtId="1" fontId="24" fillId="0" borderId="18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0" fillId="12" borderId="19" xfId="0" applyFont="1" applyFill="1" applyBorder="1"/>
    <xf numFmtId="1" fontId="24" fillId="7" borderId="19" xfId="0" applyNumberFormat="1" applyFont="1" applyFill="1" applyBorder="1" applyAlignment="1">
      <alignment horizontal="center" vertical="center"/>
    </xf>
    <xf numFmtId="1" fontId="27" fillId="0" borderId="19" xfId="0" applyNumberFormat="1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8" fillId="10" borderId="21" xfId="0" applyFont="1" applyFill="1" applyBorder="1" applyAlignment="1">
      <alignment horizontal="left" vertical="center" wrapText="1"/>
    </xf>
    <xf numFmtId="1" fontId="24" fillId="10" borderId="21" xfId="0" applyNumberFormat="1" applyFont="1" applyFill="1" applyBorder="1" applyAlignment="1">
      <alignment horizontal="center" vertical="center"/>
    </xf>
    <xf numFmtId="0" fontId="24" fillId="10" borderId="21" xfId="0" applyFont="1" applyFill="1" applyBorder="1" applyAlignment="1">
      <alignment horizontal="center" vertical="center"/>
    </xf>
    <xf numFmtId="2" fontId="24" fillId="10" borderId="21" xfId="0" applyNumberFormat="1" applyFont="1" applyFill="1" applyBorder="1" applyAlignment="1">
      <alignment horizontal="center" vertical="center"/>
    </xf>
    <xf numFmtId="0" fontId="27" fillId="10" borderId="21" xfId="0" applyFont="1" applyFill="1" applyBorder="1" applyAlignment="1">
      <alignment horizontal="center" vertical="center"/>
    </xf>
    <xf numFmtId="1" fontId="27" fillId="10" borderId="21" xfId="0" applyNumberFormat="1" applyFont="1" applyFill="1" applyBorder="1" applyAlignment="1">
      <alignment horizontal="center"/>
    </xf>
    <xf numFmtId="0" fontId="27" fillId="10" borderId="21" xfId="0" applyFont="1" applyFill="1" applyBorder="1" applyAlignment="1">
      <alignment horizontal="center"/>
    </xf>
    <xf numFmtId="0" fontId="28" fillId="10" borderId="21" xfId="0" applyFont="1" applyFill="1" applyBorder="1" applyAlignment="1">
      <alignment horizontal="center" vertical="center" wrapText="1"/>
    </xf>
    <xf numFmtId="0" fontId="28" fillId="10" borderId="17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wrapText="1"/>
    </xf>
    <xf numFmtId="1" fontId="21" fillId="13" borderId="12" xfId="0" applyNumberFormat="1" applyFont="1" applyFill="1" applyBorder="1" applyAlignment="1">
      <alignment horizontal="center" vertical="center"/>
    </xf>
    <xf numFmtId="2" fontId="21" fillId="13" borderId="12" xfId="0" applyNumberFormat="1" applyFont="1" applyFill="1" applyBorder="1" applyAlignment="1">
      <alignment horizontal="center" vertical="center"/>
    </xf>
    <xf numFmtId="2" fontId="22" fillId="15" borderId="12" xfId="0" applyNumberFormat="1" applyFont="1" applyFill="1" applyBorder="1" applyAlignment="1">
      <alignment horizontal="center" vertical="center"/>
    </xf>
    <xf numFmtId="0" fontId="22" fillId="15" borderId="12" xfId="0" applyFont="1" applyFill="1" applyBorder="1" applyAlignment="1">
      <alignment horizontal="center" vertical="center"/>
    </xf>
    <xf numFmtId="2" fontId="22" fillId="16" borderId="12" xfId="0" applyNumberFormat="1" applyFont="1" applyFill="1" applyBorder="1" applyAlignment="1">
      <alignment horizontal="center" vertical="center"/>
    </xf>
    <xf numFmtId="2" fontId="22" fillId="13" borderId="12" xfId="0" applyNumberFormat="1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 wrapText="1"/>
    </xf>
    <xf numFmtId="0" fontId="20" fillId="12" borderId="15" xfId="0" applyFont="1" applyFill="1" applyBorder="1" applyAlignment="1">
      <alignment wrapText="1"/>
    </xf>
    <xf numFmtId="1" fontId="21" fillId="7" borderId="15" xfId="0" applyNumberFormat="1" applyFont="1" applyFill="1" applyBorder="1" applyAlignment="1">
      <alignment horizontal="center" vertical="center"/>
    </xf>
    <xf numFmtId="2" fontId="21" fillId="7" borderId="15" xfId="0" applyNumberFormat="1" applyFont="1" applyFill="1" applyBorder="1" applyAlignment="1">
      <alignment horizontal="center" vertical="center"/>
    </xf>
    <xf numFmtId="2" fontId="22" fillId="7" borderId="15" xfId="0" applyNumberFormat="1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2" fontId="22" fillId="9" borderId="15" xfId="0" applyNumberFormat="1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left" vertical="center" wrapText="1"/>
    </xf>
    <xf numFmtId="0" fontId="23" fillId="6" borderId="21" xfId="0" applyFont="1" applyFill="1" applyBorder="1" applyAlignment="1">
      <alignment vertical="center" wrapText="1"/>
    </xf>
    <xf numFmtId="0" fontId="19" fillId="0" borderId="14" xfId="0" applyFont="1" applyBorder="1"/>
    <xf numFmtId="0" fontId="19" fillId="3" borderId="12" xfId="0" applyFont="1" applyFill="1" applyBorder="1" applyAlignment="1">
      <alignment horizontal="center" vertical="center" wrapText="1"/>
    </xf>
    <xf numFmtId="1" fontId="24" fillId="7" borderId="15" xfId="0" applyNumberFormat="1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left" vertical="center" wrapText="1"/>
    </xf>
    <xf numFmtId="0" fontId="15" fillId="6" borderId="21" xfId="0" applyFont="1" applyFill="1" applyBorder="1" applyAlignment="1">
      <alignment vertical="center" wrapText="1"/>
    </xf>
    <xf numFmtId="0" fontId="15" fillId="6" borderId="17" xfId="0" applyFont="1" applyFill="1" applyBorder="1" applyAlignment="1">
      <alignment vertical="center" wrapText="1"/>
    </xf>
    <xf numFmtId="0" fontId="20" fillId="12" borderId="12" xfId="0" applyFont="1" applyFill="1" applyBorder="1" applyAlignment="1">
      <alignment wrapText="1"/>
    </xf>
    <xf numFmtId="1" fontId="21" fillId="7" borderId="12" xfId="0" applyNumberFormat="1" applyFont="1" applyFill="1" applyBorder="1" applyAlignment="1">
      <alignment horizontal="center"/>
    </xf>
    <xf numFmtId="0" fontId="21" fillId="7" borderId="12" xfId="0" applyFont="1" applyFill="1" applyBorder="1"/>
    <xf numFmtId="2" fontId="22" fillId="7" borderId="12" xfId="0" applyNumberFormat="1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2" fontId="22" fillId="9" borderId="12" xfId="0" applyNumberFormat="1" applyFont="1" applyFill="1" applyBorder="1" applyAlignment="1">
      <alignment horizontal="center" vertical="center"/>
    </xf>
    <xf numFmtId="1" fontId="21" fillId="7" borderId="12" xfId="0" applyNumberFormat="1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0" fillId="12" borderId="15" xfId="0" applyFont="1" applyFill="1" applyBorder="1"/>
    <xf numFmtId="1" fontId="21" fillId="7" borderId="15" xfId="0" applyNumberFormat="1" applyFont="1" applyFill="1" applyBorder="1" applyAlignment="1">
      <alignment horizontal="center" wrapText="1"/>
    </xf>
    <xf numFmtId="0" fontId="21" fillId="7" borderId="15" xfId="0" applyFont="1" applyFill="1" applyBorder="1" applyAlignment="1">
      <alignment horizontal="center" wrapText="1"/>
    </xf>
    <xf numFmtId="0" fontId="26" fillId="4" borderId="15" xfId="0" applyFont="1" applyFill="1" applyBorder="1" applyAlignment="1">
      <alignment horizontal="center" vertical="center" shrinkToFit="1"/>
    </xf>
    <xf numFmtId="0" fontId="26" fillId="4" borderId="5" xfId="0" applyFont="1" applyFill="1" applyBorder="1" applyAlignment="1">
      <alignment horizontal="center" vertical="center" shrinkToFit="1"/>
    </xf>
    <xf numFmtId="0" fontId="26" fillId="13" borderId="5" xfId="0" applyFont="1" applyFill="1" applyBorder="1" applyAlignment="1">
      <alignment horizontal="center" vertical="center" shrinkToFit="1"/>
    </xf>
    <xf numFmtId="0" fontId="26" fillId="13" borderId="12" xfId="0" applyFont="1" applyFill="1" applyBorder="1" applyAlignment="1">
      <alignment horizontal="center" vertical="center" shrinkToFit="1"/>
    </xf>
    <xf numFmtId="0" fontId="26" fillId="4" borderId="5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 vertical="center" shrinkToFit="1"/>
    </xf>
    <xf numFmtId="0" fontId="26" fillId="6" borderId="21" xfId="0" applyFont="1" applyFill="1" applyBorder="1" applyAlignment="1">
      <alignment vertical="center" wrapText="1"/>
    </xf>
    <xf numFmtId="0" fontId="26" fillId="4" borderId="1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1" fontId="26" fillId="4" borderId="15" xfId="0" applyNumberFormat="1" applyFont="1" applyFill="1" applyBorder="1" applyAlignment="1">
      <alignment horizontal="center" vertical="center" shrinkToFit="1"/>
    </xf>
    <xf numFmtId="1" fontId="26" fillId="4" borderId="5" xfId="0" applyNumberFormat="1" applyFont="1" applyFill="1" applyBorder="1" applyAlignment="1">
      <alignment horizontal="center"/>
    </xf>
    <xf numFmtId="1" fontId="27" fillId="4" borderId="5" xfId="0" applyNumberFormat="1" applyFont="1" applyFill="1" applyBorder="1" applyAlignment="1">
      <alignment horizontal="center"/>
    </xf>
    <xf numFmtId="1" fontId="26" fillId="4" borderId="5" xfId="0" applyNumberFormat="1" applyFont="1" applyFill="1" applyBorder="1" applyAlignment="1">
      <alignment horizontal="center" vertical="center" shrinkToFit="1"/>
    </xf>
    <xf numFmtId="1" fontId="26" fillId="4" borderId="12" xfId="0" applyNumberFormat="1" applyFont="1" applyFill="1" applyBorder="1" applyAlignment="1">
      <alignment horizontal="center" vertical="center" shrinkToFit="1"/>
    </xf>
    <xf numFmtId="0" fontId="26" fillId="6" borderId="17" xfId="0" applyFont="1" applyFill="1" applyBorder="1" applyAlignment="1">
      <alignment vertical="center" wrapText="1"/>
    </xf>
    <xf numFmtId="0" fontId="26" fillId="4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0"/>
  <sheetViews>
    <sheetView tabSelected="1" workbookViewId="0">
      <selection activeCell="V12" sqref="V12"/>
    </sheetView>
  </sheetViews>
  <sheetFormatPr defaultColWidth="14.42578125" defaultRowHeight="15" customHeight="1" x14ac:dyDescent="0.2"/>
  <cols>
    <col min="1" max="1" width="4.7109375" customWidth="1"/>
    <col min="2" max="2" width="20.140625" customWidth="1"/>
    <col min="3" max="3" width="12.42578125" customWidth="1"/>
    <col min="4" max="4" width="8" customWidth="1"/>
    <col min="5" max="5" width="9.7109375" customWidth="1"/>
    <col min="6" max="6" width="13.28515625" customWidth="1"/>
    <col min="7" max="7" width="11" customWidth="1"/>
    <col min="8" max="9" width="11.140625" customWidth="1"/>
    <col min="10" max="10" width="5.140625" customWidth="1"/>
    <col min="11" max="11" width="8.28515625" customWidth="1"/>
    <col min="12" max="12" width="9.5703125" customWidth="1"/>
    <col min="13" max="13" width="13.28515625" customWidth="1"/>
    <col min="14" max="14" width="12" customWidth="1"/>
    <col min="15" max="15" width="11.85546875" customWidth="1"/>
    <col min="16" max="16" width="12.28515625" customWidth="1"/>
    <col min="17" max="17" width="6.140625" customWidth="1"/>
    <col min="18" max="18" width="10.7109375" customWidth="1"/>
    <col min="19" max="19" width="8" customWidth="1"/>
    <col min="20" max="20" width="6.5703125" customWidth="1"/>
    <col min="21" max="21" width="17.28515625" customWidth="1"/>
  </cols>
  <sheetData>
    <row r="1" spans="1:21" ht="8.25" customHeight="1" x14ac:dyDescent="0.2">
      <c r="A1" s="1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"/>
      <c r="U1" s="1"/>
    </row>
    <row r="2" spans="1:21" ht="19.5" customHeight="1" x14ac:dyDescent="0.3">
      <c r="A2" s="1"/>
      <c r="B2" s="136" t="s">
        <v>0</v>
      </c>
      <c r="C2" s="135">
        <v>44422</v>
      </c>
      <c r="D2" s="137"/>
      <c r="E2" s="138"/>
      <c r="F2" s="138"/>
      <c r="G2" s="138"/>
      <c r="H2" s="138"/>
      <c r="I2" s="138"/>
      <c r="J2" s="139"/>
      <c r="K2" s="138"/>
      <c r="L2" s="140" t="s">
        <v>1</v>
      </c>
      <c r="M2" s="140"/>
      <c r="N2" s="138" t="s">
        <v>2</v>
      </c>
      <c r="O2" s="140"/>
      <c r="P2" s="138"/>
      <c r="Q2" s="139"/>
      <c r="R2" s="134"/>
      <c r="S2" s="134"/>
      <c r="T2" s="1"/>
      <c r="U2" s="1"/>
    </row>
    <row r="3" spans="1:21" ht="14.25" customHeight="1" x14ac:dyDescent="0.2">
      <c r="A3" s="1"/>
      <c r="B3" s="141" t="s">
        <v>3</v>
      </c>
      <c r="C3" s="141"/>
      <c r="D3" s="138"/>
      <c r="E3" s="138"/>
      <c r="F3" s="138"/>
      <c r="G3" s="138"/>
      <c r="H3" s="138"/>
      <c r="I3" s="138"/>
      <c r="J3" s="139"/>
      <c r="K3" s="138"/>
      <c r="L3" s="138"/>
      <c r="M3" s="138"/>
      <c r="N3" s="138"/>
      <c r="O3" s="138"/>
      <c r="P3" s="138"/>
      <c r="Q3" s="139"/>
      <c r="R3" s="134"/>
      <c r="S3" s="134"/>
      <c r="T3" s="1"/>
      <c r="U3" s="1"/>
    </row>
    <row r="4" spans="1:21" ht="15.75" customHeight="1" x14ac:dyDescent="0.2">
      <c r="A4" s="1"/>
      <c r="B4" s="142"/>
      <c r="C4" s="142"/>
      <c r="D4" s="146" t="s">
        <v>4</v>
      </c>
      <c r="E4" s="144"/>
      <c r="F4" s="145"/>
      <c r="G4" s="138"/>
      <c r="H4" s="138"/>
      <c r="I4" s="138"/>
      <c r="J4" s="138"/>
      <c r="K4" s="138"/>
      <c r="L4" s="146" t="s">
        <v>4</v>
      </c>
      <c r="M4" s="188"/>
      <c r="N4" s="145"/>
      <c r="O4" s="138"/>
      <c r="P4" s="138"/>
      <c r="Q4" s="138"/>
      <c r="R4" s="134"/>
      <c r="S4" s="134"/>
      <c r="T4" s="1"/>
      <c r="U4" s="1"/>
    </row>
    <row r="5" spans="1:21" ht="19.5" customHeight="1" x14ac:dyDescent="0.2">
      <c r="A5" s="1"/>
      <c r="B5" s="159"/>
      <c r="C5" s="159"/>
      <c r="D5" s="160" t="s">
        <v>5</v>
      </c>
      <c r="E5" s="149">
        <v>204</v>
      </c>
      <c r="F5" s="161"/>
      <c r="G5" s="139" t="s">
        <v>6</v>
      </c>
      <c r="H5" s="152">
        <v>3.8</v>
      </c>
      <c r="I5" s="162" t="s">
        <v>7</v>
      </c>
      <c r="J5" s="189"/>
      <c r="K5" s="163" t="s">
        <v>5</v>
      </c>
      <c r="L5" s="164"/>
      <c r="M5" s="149">
        <v>196</v>
      </c>
      <c r="N5" s="161" t="s">
        <v>8</v>
      </c>
      <c r="O5" s="139" t="s">
        <v>6</v>
      </c>
      <c r="P5" s="152">
        <v>3.8</v>
      </c>
      <c r="Q5" s="162" t="s">
        <v>7</v>
      </c>
      <c r="R5" s="134"/>
      <c r="S5" s="134"/>
      <c r="T5" s="1"/>
      <c r="U5" s="1"/>
    </row>
    <row r="6" spans="1:21" ht="19.5" customHeight="1" x14ac:dyDescent="0.2">
      <c r="A6" s="203" t="s">
        <v>9</v>
      </c>
      <c r="B6" s="200"/>
      <c r="C6" s="71"/>
      <c r="D6" s="204"/>
      <c r="E6" s="205" t="s">
        <v>10</v>
      </c>
      <c r="F6" s="205"/>
      <c r="G6" s="201">
        <f>E5/H5</f>
        <v>53.684210526315795</v>
      </c>
      <c r="H6" s="205"/>
      <c r="I6" s="201">
        <f>G6*2</f>
        <v>107.36842105263159</v>
      </c>
      <c r="J6" s="229" t="s">
        <v>11</v>
      </c>
      <c r="K6" s="204"/>
      <c r="L6" s="205" t="s">
        <v>10</v>
      </c>
      <c r="M6" s="205"/>
      <c r="N6" s="201">
        <f>M5/P5</f>
        <v>51.578947368421055</v>
      </c>
      <c r="O6" s="205"/>
      <c r="P6" s="201">
        <f>N6*2</f>
        <v>103.15789473684211</v>
      </c>
      <c r="Q6" s="229" t="s">
        <v>11</v>
      </c>
      <c r="R6" s="206" t="s">
        <v>12</v>
      </c>
      <c r="S6" s="71"/>
      <c r="T6" s="229" t="s">
        <v>11</v>
      </c>
      <c r="U6" s="1"/>
    </row>
    <row r="7" spans="1:21" ht="19.5" customHeight="1" x14ac:dyDescent="0.2">
      <c r="A7" s="71"/>
      <c r="B7" s="207" t="s">
        <v>13</v>
      </c>
      <c r="C7" s="202" t="s">
        <v>14</v>
      </c>
      <c r="D7" s="202" t="s">
        <v>15</v>
      </c>
      <c r="E7" s="208" t="s">
        <v>16</v>
      </c>
      <c r="F7" s="209" t="s">
        <v>17</v>
      </c>
      <c r="G7" s="185" t="s">
        <v>18</v>
      </c>
      <c r="H7" s="71"/>
      <c r="I7" s="71"/>
      <c r="J7" s="71"/>
      <c r="K7" s="202" t="s">
        <v>15</v>
      </c>
      <c r="L7" s="208" t="s">
        <v>16</v>
      </c>
      <c r="M7" s="209" t="s">
        <v>17</v>
      </c>
      <c r="N7" s="185" t="s">
        <v>18</v>
      </c>
      <c r="O7" s="71"/>
      <c r="P7" s="71"/>
      <c r="Q7" s="71"/>
      <c r="R7" s="208" t="s">
        <v>19</v>
      </c>
      <c r="S7" s="208" t="s">
        <v>20</v>
      </c>
      <c r="T7" s="71"/>
      <c r="U7" s="1"/>
    </row>
    <row r="8" spans="1:21" ht="19.5" customHeight="1" x14ac:dyDescent="0.2">
      <c r="A8" s="71"/>
      <c r="B8" s="71"/>
      <c r="C8" s="71"/>
      <c r="D8" s="71"/>
      <c r="E8" s="71"/>
      <c r="F8" s="209" t="s">
        <v>7</v>
      </c>
      <c r="G8" s="209" t="s">
        <v>21</v>
      </c>
      <c r="H8" s="209" t="s">
        <v>22</v>
      </c>
      <c r="I8" s="209" t="s">
        <v>23</v>
      </c>
      <c r="J8" s="71"/>
      <c r="K8" s="71"/>
      <c r="L8" s="71"/>
      <c r="M8" s="209" t="s">
        <v>7</v>
      </c>
      <c r="N8" s="209" t="s">
        <v>21</v>
      </c>
      <c r="O8" s="209" t="s">
        <v>22</v>
      </c>
      <c r="P8" s="209" t="s">
        <v>23</v>
      </c>
      <c r="Q8" s="71"/>
      <c r="R8" s="71"/>
      <c r="S8" s="71"/>
      <c r="T8" s="71"/>
      <c r="U8" s="1"/>
    </row>
    <row r="9" spans="1:21" ht="19.5" customHeight="1" x14ac:dyDescent="0.2">
      <c r="A9" s="219"/>
      <c r="B9" s="220" t="s">
        <v>24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220"/>
      <c r="S9" s="80"/>
      <c r="T9" s="221"/>
      <c r="U9" s="1"/>
    </row>
    <row r="10" spans="1:21" ht="37.5" customHeight="1" x14ac:dyDescent="0.25">
      <c r="A10" s="79">
        <v>1</v>
      </c>
      <c r="B10" s="222" t="s">
        <v>25</v>
      </c>
      <c r="C10" s="222" t="s">
        <v>26</v>
      </c>
      <c r="D10" s="223" t="s">
        <v>27</v>
      </c>
      <c r="E10" s="63"/>
      <c r="F10" s="58" t="e">
        <f t="shared" ref="F10:F17" si="0">$E$5/E10</f>
        <v>#DIV/0!</v>
      </c>
      <c r="G10" s="59">
        <f>IF(OR(D10="diskv.",D10="n"),100,5*D10)</f>
        <v>100</v>
      </c>
      <c r="H10" s="58">
        <f t="shared" ref="H10:H17" si="1">IF(E10="-","-",(IF(E10&gt;I$6,"diskv.",IF(E10&gt;G$6,E10-G$6,0))))</f>
        <v>0</v>
      </c>
      <c r="I10" s="60">
        <f t="shared" ref="I10:I17" si="2">IF(OR(D10="diskv.",D10="ns",G10="diskv."),100,G10+H10)</f>
        <v>100</v>
      </c>
      <c r="J10" s="61"/>
      <c r="K10" s="59"/>
      <c r="L10" s="58">
        <v>41.28</v>
      </c>
      <c r="M10" s="58">
        <f t="shared" ref="M10:M17" si="3">$M$5/L10</f>
        <v>4.7480620155038755</v>
      </c>
      <c r="N10" s="59">
        <f>IF(OR(K10="diskv.",K10="n"),100,5*K10)</f>
        <v>0</v>
      </c>
      <c r="O10" s="58">
        <f t="shared" ref="O10:O17" si="4">IF(L10="-","-",(IF(L10&gt;P$6,"diskv.",IF(L10&gt;N$6,L10-N$6,0))))</f>
        <v>0</v>
      </c>
      <c r="P10" s="60">
        <f t="shared" ref="P10:P17" si="5">IF(OR(K10="diskv.",K10="ns",N10="diskv."),100,N10+O10)</f>
        <v>0</v>
      </c>
      <c r="Q10" s="61">
        <v>3</v>
      </c>
      <c r="R10" s="64">
        <f t="shared" ref="R10:R17" si="6">E10+L10</f>
        <v>41.28</v>
      </c>
      <c r="S10" s="64">
        <f t="shared" ref="S10:S17" si="7">I10+P10</f>
        <v>100</v>
      </c>
      <c r="T10" s="232"/>
      <c r="U10" s="2"/>
    </row>
    <row r="11" spans="1:21" ht="34.5" customHeight="1" x14ac:dyDescent="0.25">
      <c r="A11" s="79">
        <v>2</v>
      </c>
      <c r="B11" s="77" t="s">
        <v>28</v>
      </c>
      <c r="C11" s="77" t="s">
        <v>29</v>
      </c>
      <c r="D11" s="223"/>
      <c r="E11" s="63">
        <v>34.380000000000003</v>
      </c>
      <c r="F11" s="58">
        <f t="shared" si="0"/>
        <v>5.9336823734729487</v>
      </c>
      <c r="G11" s="59">
        <f t="shared" ref="G11:G17" si="8">IF(OR(D11="diskv.",D11="n"),100,5*D11)</f>
        <v>0</v>
      </c>
      <c r="H11" s="58">
        <f t="shared" si="1"/>
        <v>0</v>
      </c>
      <c r="I11" s="60">
        <f t="shared" si="2"/>
        <v>0</v>
      </c>
      <c r="J11" s="61">
        <v>1</v>
      </c>
      <c r="K11" s="59"/>
      <c r="L11" s="58">
        <v>32.93</v>
      </c>
      <c r="M11" s="58">
        <f t="shared" si="3"/>
        <v>5.9520194351655027</v>
      </c>
      <c r="N11" s="59">
        <f t="shared" ref="N11:N17" si="9">IF(OR(K11="diskv.",K11="n"),100,5*K11)</f>
        <v>0</v>
      </c>
      <c r="O11" s="58">
        <f t="shared" si="4"/>
        <v>0</v>
      </c>
      <c r="P11" s="60">
        <f t="shared" si="5"/>
        <v>0</v>
      </c>
      <c r="Q11" s="61">
        <v>1</v>
      </c>
      <c r="R11" s="64">
        <f t="shared" si="6"/>
        <v>67.31</v>
      </c>
      <c r="S11" s="64">
        <f t="shared" si="7"/>
        <v>0</v>
      </c>
      <c r="T11" s="232">
        <v>1</v>
      </c>
      <c r="U11" s="2"/>
    </row>
    <row r="12" spans="1:21" ht="34.5" customHeight="1" x14ac:dyDescent="0.25">
      <c r="A12" s="79">
        <v>3</v>
      </c>
      <c r="B12" s="222" t="s">
        <v>30</v>
      </c>
      <c r="C12" s="222" t="s">
        <v>31</v>
      </c>
      <c r="D12" s="223" t="s">
        <v>27</v>
      </c>
      <c r="E12" s="63"/>
      <c r="F12" s="58" t="e">
        <f t="shared" si="0"/>
        <v>#DIV/0!</v>
      </c>
      <c r="G12" s="59">
        <f t="shared" si="8"/>
        <v>100</v>
      </c>
      <c r="H12" s="58">
        <f t="shared" si="1"/>
        <v>0</v>
      </c>
      <c r="I12" s="60">
        <f t="shared" si="2"/>
        <v>100</v>
      </c>
      <c r="J12" s="61"/>
      <c r="K12" s="59" t="s">
        <v>27</v>
      </c>
      <c r="L12" s="58"/>
      <c r="M12" s="58" t="e">
        <f t="shared" si="3"/>
        <v>#DIV/0!</v>
      </c>
      <c r="N12" s="59">
        <f t="shared" si="9"/>
        <v>100</v>
      </c>
      <c r="O12" s="58">
        <f t="shared" si="4"/>
        <v>0</v>
      </c>
      <c r="P12" s="60">
        <f t="shared" si="5"/>
        <v>100</v>
      </c>
      <c r="Q12" s="61"/>
      <c r="R12" s="64">
        <f t="shared" si="6"/>
        <v>0</v>
      </c>
      <c r="S12" s="64">
        <f t="shared" si="7"/>
        <v>200</v>
      </c>
      <c r="T12" s="232"/>
      <c r="U12" s="2"/>
    </row>
    <row r="13" spans="1:21" ht="34.5" customHeight="1" x14ac:dyDescent="0.25">
      <c r="A13" s="79">
        <v>4</v>
      </c>
      <c r="B13" s="222" t="s">
        <v>32</v>
      </c>
      <c r="C13" s="222" t="s">
        <v>33</v>
      </c>
      <c r="D13" s="223">
        <v>4</v>
      </c>
      <c r="E13" s="63">
        <v>59.57</v>
      </c>
      <c r="F13" s="58">
        <f t="shared" si="0"/>
        <v>3.4245425549773376</v>
      </c>
      <c r="G13" s="59">
        <f t="shared" si="8"/>
        <v>20</v>
      </c>
      <c r="H13" s="58">
        <f t="shared" si="1"/>
        <v>5.8857894736842056</v>
      </c>
      <c r="I13" s="60">
        <f t="shared" si="2"/>
        <v>25.885789473684206</v>
      </c>
      <c r="J13" s="61"/>
      <c r="K13" s="59"/>
      <c r="L13" s="58">
        <v>37.46</v>
      </c>
      <c r="M13" s="58">
        <f t="shared" si="3"/>
        <v>5.2322477309129738</v>
      </c>
      <c r="N13" s="59">
        <f t="shared" si="9"/>
        <v>0</v>
      </c>
      <c r="O13" s="58">
        <f t="shared" si="4"/>
        <v>0</v>
      </c>
      <c r="P13" s="60">
        <f t="shared" si="5"/>
        <v>0</v>
      </c>
      <c r="Q13" s="61">
        <v>2</v>
      </c>
      <c r="R13" s="64">
        <f t="shared" si="6"/>
        <v>97.03</v>
      </c>
      <c r="S13" s="64">
        <f t="shared" si="7"/>
        <v>25.885789473684206</v>
      </c>
      <c r="T13" s="232">
        <v>2</v>
      </c>
      <c r="U13" s="2"/>
    </row>
    <row r="14" spans="1:21" ht="34.5" customHeight="1" x14ac:dyDescent="0.25">
      <c r="A14" s="79">
        <v>5</v>
      </c>
      <c r="B14" s="222" t="s">
        <v>34</v>
      </c>
      <c r="C14" s="222" t="s">
        <v>35</v>
      </c>
      <c r="D14" s="223"/>
      <c r="E14" s="63">
        <v>39.76</v>
      </c>
      <c r="F14" s="58">
        <f t="shared" si="0"/>
        <v>5.1307847082494975</v>
      </c>
      <c r="G14" s="59">
        <f t="shared" si="8"/>
        <v>0</v>
      </c>
      <c r="H14" s="58">
        <f t="shared" si="1"/>
        <v>0</v>
      </c>
      <c r="I14" s="60">
        <f t="shared" si="2"/>
        <v>0</v>
      </c>
      <c r="J14" s="61">
        <v>2</v>
      </c>
      <c r="K14" s="59" t="s">
        <v>27</v>
      </c>
      <c r="L14" s="58"/>
      <c r="M14" s="58" t="e">
        <f t="shared" si="3"/>
        <v>#DIV/0!</v>
      </c>
      <c r="N14" s="59">
        <f t="shared" si="9"/>
        <v>100</v>
      </c>
      <c r="O14" s="58">
        <f t="shared" si="4"/>
        <v>0</v>
      </c>
      <c r="P14" s="60">
        <f t="shared" si="5"/>
        <v>100</v>
      </c>
      <c r="Q14" s="61"/>
      <c r="R14" s="64">
        <f t="shared" si="6"/>
        <v>39.76</v>
      </c>
      <c r="S14" s="64">
        <f t="shared" si="7"/>
        <v>100</v>
      </c>
      <c r="T14" s="232">
        <v>3</v>
      </c>
      <c r="U14" s="2"/>
    </row>
    <row r="15" spans="1:21" ht="37.5" customHeight="1" x14ac:dyDescent="0.25">
      <c r="A15" s="79">
        <v>6</v>
      </c>
      <c r="B15" s="77" t="s">
        <v>36</v>
      </c>
      <c r="C15" s="77" t="s">
        <v>37</v>
      </c>
      <c r="D15" s="223">
        <v>1</v>
      </c>
      <c r="E15" s="63">
        <v>43.48</v>
      </c>
      <c r="F15" s="58">
        <f t="shared" si="0"/>
        <v>4.6918123275069004</v>
      </c>
      <c r="G15" s="59">
        <f t="shared" si="8"/>
        <v>5</v>
      </c>
      <c r="H15" s="58">
        <f t="shared" si="1"/>
        <v>0</v>
      </c>
      <c r="I15" s="60">
        <f t="shared" si="2"/>
        <v>5</v>
      </c>
      <c r="J15" s="61">
        <v>3</v>
      </c>
      <c r="K15" s="59" t="s">
        <v>27</v>
      </c>
      <c r="L15" s="58"/>
      <c r="M15" s="58" t="e">
        <f t="shared" si="3"/>
        <v>#DIV/0!</v>
      </c>
      <c r="N15" s="59">
        <f t="shared" si="9"/>
        <v>100</v>
      </c>
      <c r="O15" s="58">
        <f t="shared" si="4"/>
        <v>0</v>
      </c>
      <c r="P15" s="60">
        <f t="shared" si="5"/>
        <v>100</v>
      </c>
      <c r="Q15" s="61"/>
      <c r="R15" s="64">
        <f t="shared" si="6"/>
        <v>43.48</v>
      </c>
      <c r="S15" s="64">
        <f t="shared" si="7"/>
        <v>105</v>
      </c>
      <c r="T15" s="232"/>
      <c r="U15" s="2"/>
    </row>
    <row r="16" spans="1:21" ht="34.5" customHeight="1" x14ac:dyDescent="0.25">
      <c r="A16" s="79">
        <v>7</v>
      </c>
      <c r="B16" s="222" t="s">
        <v>38</v>
      </c>
      <c r="C16" s="222" t="s">
        <v>39</v>
      </c>
      <c r="D16" s="223" t="s">
        <v>27</v>
      </c>
      <c r="E16" s="63"/>
      <c r="F16" s="58" t="e">
        <f t="shared" si="0"/>
        <v>#DIV/0!</v>
      </c>
      <c r="G16" s="59">
        <f t="shared" si="8"/>
        <v>100</v>
      </c>
      <c r="H16" s="58">
        <f t="shared" si="1"/>
        <v>0</v>
      </c>
      <c r="I16" s="60">
        <f t="shared" si="2"/>
        <v>100</v>
      </c>
      <c r="J16" s="61"/>
      <c r="K16" s="59" t="s">
        <v>27</v>
      </c>
      <c r="L16" s="58"/>
      <c r="M16" s="58" t="e">
        <f t="shared" si="3"/>
        <v>#DIV/0!</v>
      </c>
      <c r="N16" s="59">
        <f t="shared" si="9"/>
        <v>100</v>
      </c>
      <c r="O16" s="58">
        <f t="shared" si="4"/>
        <v>0</v>
      </c>
      <c r="P16" s="60">
        <f t="shared" si="5"/>
        <v>100</v>
      </c>
      <c r="Q16" s="61"/>
      <c r="R16" s="64">
        <f t="shared" si="6"/>
        <v>0</v>
      </c>
      <c r="S16" s="64">
        <f t="shared" si="7"/>
        <v>200</v>
      </c>
      <c r="T16" s="232"/>
      <c r="U16" s="2"/>
    </row>
    <row r="17" spans="1:24" ht="37.5" customHeight="1" x14ac:dyDescent="0.25">
      <c r="A17" s="79">
        <v>8</v>
      </c>
      <c r="B17" s="222" t="s">
        <v>40</v>
      </c>
      <c r="C17" s="222" t="s">
        <v>41</v>
      </c>
      <c r="D17" s="223" t="s">
        <v>27</v>
      </c>
      <c r="E17" s="63"/>
      <c r="F17" s="58" t="e">
        <f t="shared" si="0"/>
        <v>#DIV/0!</v>
      </c>
      <c r="G17" s="59">
        <f t="shared" si="8"/>
        <v>100</v>
      </c>
      <c r="H17" s="58">
        <f t="shared" si="1"/>
        <v>0</v>
      </c>
      <c r="I17" s="60">
        <f t="shared" si="2"/>
        <v>100</v>
      </c>
      <c r="J17" s="61"/>
      <c r="K17" s="59" t="s">
        <v>27</v>
      </c>
      <c r="L17" s="58"/>
      <c r="M17" s="58" t="e">
        <f t="shared" si="3"/>
        <v>#DIV/0!</v>
      </c>
      <c r="N17" s="59">
        <f t="shared" si="9"/>
        <v>100</v>
      </c>
      <c r="O17" s="58">
        <f t="shared" si="4"/>
        <v>0</v>
      </c>
      <c r="P17" s="60">
        <f t="shared" si="5"/>
        <v>100</v>
      </c>
      <c r="Q17" s="61"/>
      <c r="R17" s="64">
        <f t="shared" si="6"/>
        <v>0</v>
      </c>
      <c r="S17" s="64">
        <f t="shared" si="7"/>
        <v>200</v>
      </c>
      <c r="T17" s="232"/>
      <c r="U17" s="2"/>
    </row>
    <row r="18" spans="1:24" ht="27.75" customHeight="1" x14ac:dyDescent="0.2">
      <c r="A18" s="79"/>
      <c r="B18" s="68" t="s">
        <v>42</v>
      </c>
      <c r="C18" s="68"/>
      <c r="D18" s="69"/>
      <c r="E18" s="69"/>
      <c r="F18" s="68"/>
      <c r="G18" s="68"/>
      <c r="H18" s="68"/>
      <c r="I18" s="68"/>
      <c r="J18" s="69"/>
      <c r="K18" s="68"/>
      <c r="L18" s="68"/>
      <c r="M18" s="68"/>
      <c r="N18" s="68"/>
      <c r="O18" s="68"/>
      <c r="P18" s="68"/>
      <c r="Q18" s="69"/>
      <c r="R18" s="70"/>
      <c r="S18" s="80"/>
      <c r="T18" s="69"/>
      <c r="U18" s="1"/>
    </row>
    <row r="19" spans="1:24" ht="27.75" customHeight="1" x14ac:dyDescent="0.25">
      <c r="A19" s="79">
        <v>9</v>
      </c>
      <c r="B19" s="77" t="s">
        <v>43</v>
      </c>
      <c r="C19" s="77" t="s">
        <v>44</v>
      </c>
      <c r="D19" s="76" t="s">
        <v>27</v>
      </c>
      <c r="E19" s="76"/>
      <c r="F19" s="58" t="e">
        <f t="shared" ref="F19:F24" si="10">$E$5/E19</f>
        <v>#DIV/0!</v>
      </c>
      <c r="G19" s="59">
        <f>IF(OR(D19="diskv.",D19="n"),100,5*D19)</f>
        <v>100</v>
      </c>
      <c r="H19" s="58">
        <f t="shared" ref="H19:H24" si="11">IF(E19="-","-",(IF(E19&gt;I$6,"diskv.",IF(E19&gt;G$6,E19-G$6,0))))</f>
        <v>0</v>
      </c>
      <c r="I19" s="60">
        <f t="shared" ref="I19:I24" si="12">IF(OR(D19="diskv.",D19="ns",G19="diskv."),100,G19+H19)</f>
        <v>100</v>
      </c>
      <c r="J19" s="61"/>
      <c r="K19" s="59" t="s">
        <v>27</v>
      </c>
      <c r="L19" s="58"/>
      <c r="M19" s="58" t="e">
        <f t="shared" ref="M19:M24" si="13">$M$5/L19</f>
        <v>#DIV/0!</v>
      </c>
      <c r="N19" s="59">
        <f>IF(OR(K19="diskv.",K19="n"),100,5*K19)</f>
        <v>100</v>
      </c>
      <c r="O19" s="58">
        <f t="shared" ref="O19:O24" si="14">IF(L19="-","-",(IF(L19&gt;P$6,"diskv.",IF(L19&gt;N$6,L19-N$6,0))))</f>
        <v>0</v>
      </c>
      <c r="P19" s="60">
        <f t="shared" ref="P19:P24" si="15">IF(OR(K19="diskv.",K19="ns",N19="diskv."),100,N19+O19)</f>
        <v>100</v>
      </c>
      <c r="Q19" s="61"/>
      <c r="R19" s="64">
        <f t="shared" ref="R19:R24" si="16">E19+L19</f>
        <v>0</v>
      </c>
      <c r="S19" s="64">
        <f t="shared" ref="S19:S24" si="17">I19+P19</f>
        <v>200</v>
      </c>
      <c r="T19" s="232"/>
      <c r="U19" s="1"/>
    </row>
    <row r="20" spans="1:24" ht="19.5" customHeight="1" x14ac:dyDescent="0.25">
      <c r="A20" s="79">
        <v>10</v>
      </c>
      <c r="B20" s="222" t="s">
        <v>45</v>
      </c>
      <c r="C20" s="222" t="s">
        <v>46</v>
      </c>
      <c r="D20" s="76" t="s">
        <v>27</v>
      </c>
      <c r="E20" s="76"/>
      <c r="F20" s="58" t="e">
        <f t="shared" si="10"/>
        <v>#DIV/0!</v>
      </c>
      <c r="G20" s="59">
        <f t="shared" ref="G20:G24" si="18">IF(OR(D20="diskv.",D20="n"),100,5*D20)</f>
        <v>100</v>
      </c>
      <c r="H20" s="58">
        <f t="shared" si="11"/>
        <v>0</v>
      </c>
      <c r="I20" s="60">
        <f t="shared" si="12"/>
        <v>100</v>
      </c>
      <c r="J20" s="61"/>
      <c r="K20" s="59" t="s">
        <v>27</v>
      </c>
      <c r="L20" s="58"/>
      <c r="M20" s="58" t="e">
        <f t="shared" si="13"/>
        <v>#DIV/0!</v>
      </c>
      <c r="N20" s="59">
        <f t="shared" ref="N20:N24" si="19">IF(OR(K20="diskv.",K20="n"),100,5*K20)</f>
        <v>100</v>
      </c>
      <c r="O20" s="58">
        <f t="shared" si="14"/>
        <v>0</v>
      </c>
      <c r="P20" s="60">
        <f t="shared" si="15"/>
        <v>100</v>
      </c>
      <c r="Q20" s="61"/>
      <c r="R20" s="64">
        <f t="shared" si="16"/>
        <v>0</v>
      </c>
      <c r="S20" s="64">
        <f t="shared" si="17"/>
        <v>200</v>
      </c>
      <c r="T20" s="232"/>
      <c r="U20" s="1"/>
    </row>
    <row r="21" spans="1:24" ht="19.5" customHeight="1" x14ac:dyDescent="0.25">
      <c r="A21" s="79">
        <v>11</v>
      </c>
      <c r="B21" s="77" t="s">
        <v>47</v>
      </c>
      <c r="C21" s="77" t="s">
        <v>48</v>
      </c>
      <c r="D21" s="76">
        <v>2</v>
      </c>
      <c r="E21" s="76">
        <v>42.51</v>
      </c>
      <c r="F21" s="58">
        <f t="shared" si="10"/>
        <v>4.7988708539167257</v>
      </c>
      <c r="G21" s="59">
        <f t="shared" si="18"/>
        <v>10</v>
      </c>
      <c r="H21" s="58">
        <f t="shared" si="11"/>
        <v>0</v>
      </c>
      <c r="I21" s="60">
        <f t="shared" si="12"/>
        <v>10</v>
      </c>
      <c r="J21" s="61">
        <v>3</v>
      </c>
      <c r="K21" s="59">
        <v>2</v>
      </c>
      <c r="L21" s="58">
        <v>38.17</v>
      </c>
      <c r="M21" s="58">
        <f t="shared" si="13"/>
        <v>5.1349227141734346</v>
      </c>
      <c r="N21" s="59">
        <f t="shared" si="19"/>
        <v>10</v>
      </c>
      <c r="O21" s="58">
        <f t="shared" si="14"/>
        <v>0</v>
      </c>
      <c r="P21" s="60">
        <f t="shared" si="15"/>
        <v>10</v>
      </c>
      <c r="Q21" s="61"/>
      <c r="R21" s="64">
        <f t="shared" si="16"/>
        <v>80.680000000000007</v>
      </c>
      <c r="S21" s="64">
        <f t="shared" si="17"/>
        <v>20</v>
      </c>
      <c r="T21" s="232">
        <v>3</v>
      </c>
      <c r="U21" s="1"/>
    </row>
    <row r="22" spans="1:24" ht="27.75" customHeight="1" x14ac:dyDescent="0.25">
      <c r="A22" s="79">
        <v>12</v>
      </c>
      <c r="B22" s="222" t="s">
        <v>49</v>
      </c>
      <c r="C22" s="222" t="s">
        <v>50</v>
      </c>
      <c r="D22" s="76">
        <v>2</v>
      </c>
      <c r="E22" s="76">
        <v>44.96</v>
      </c>
      <c r="F22" s="58">
        <f t="shared" si="10"/>
        <v>4.5373665480427041</v>
      </c>
      <c r="G22" s="59">
        <f t="shared" si="18"/>
        <v>10</v>
      </c>
      <c r="H22" s="58">
        <f t="shared" si="11"/>
        <v>0</v>
      </c>
      <c r="I22" s="60">
        <f t="shared" si="12"/>
        <v>10</v>
      </c>
      <c r="J22" s="61"/>
      <c r="K22" s="59" t="s">
        <v>27</v>
      </c>
      <c r="L22" s="58"/>
      <c r="M22" s="58" t="e">
        <f t="shared" si="13"/>
        <v>#DIV/0!</v>
      </c>
      <c r="N22" s="59">
        <f t="shared" si="19"/>
        <v>100</v>
      </c>
      <c r="O22" s="58">
        <f t="shared" si="14"/>
        <v>0</v>
      </c>
      <c r="P22" s="60">
        <f t="shared" si="15"/>
        <v>100</v>
      </c>
      <c r="Q22" s="61"/>
      <c r="R22" s="64">
        <f t="shared" si="16"/>
        <v>44.96</v>
      </c>
      <c r="S22" s="64">
        <f t="shared" si="17"/>
        <v>110</v>
      </c>
      <c r="T22" s="232"/>
      <c r="U22" s="1"/>
    </row>
    <row r="23" spans="1:24" ht="32.25" customHeight="1" x14ac:dyDescent="0.25">
      <c r="A23" s="79">
        <v>13</v>
      </c>
      <c r="B23" s="222" t="s">
        <v>51</v>
      </c>
      <c r="C23" s="77" t="s">
        <v>52</v>
      </c>
      <c r="D23" s="76"/>
      <c r="E23" s="76">
        <v>44.39</v>
      </c>
      <c r="F23" s="58">
        <f t="shared" si="10"/>
        <v>4.5956296463167376</v>
      </c>
      <c r="G23" s="59">
        <f t="shared" si="18"/>
        <v>0</v>
      </c>
      <c r="H23" s="58">
        <f t="shared" si="11"/>
        <v>0</v>
      </c>
      <c r="I23" s="60">
        <f t="shared" si="12"/>
        <v>0</v>
      </c>
      <c r="J23" s="61">
        <v>2</v>
      </c>
      <c r="K23" s="59">
        <v>1</v>
      </c>
      <c r="L23" s="58">
        <v>47.25</v>
      </c>
      <c r="M23" s="58">
        <f t="shared" si="13"/>
        <v>4.1481481481481479</v>
      </c>
      <c r="N23" s="59">
        <f t="shared" si="19"/>
        <v>5</v>
      </c>
      <c r="O23" s="58">
        <f t="shared" si="14"/>
        <v>0</v>
      </c>
      <c r="P23" s="60">
        <f t="shared" si="15"/>
        <v>5</v>
      </c>
      <c r="Q23" s="61"/>
      <c r="R23" s="64">
        <f t="shared" si="16"/>
        <v>91.64</v>
      </c>
      <c r="S23" s="64">
        <f t="shared" si="17"/>
        <v>5</v>
      </c>
      <c r="T23" s="232">
        <v>2</v>
      </c>
      <c r="U23" s="1"/>
    </row>
    <row r="24" spans="1:24" ht="34.5" customHeight="1" x14ac:dyDescent="0.25">
      <c r="A24" s="79">
        <v>14</v>
      </c>
      <c r="B24" s="77" t="s">
        <v>53</v>
      </c>
      <c r="C24" s="77" t="s">
        <v>54</v>
      </c>
      <c r="D24" s="76"/>
      <c r="E24" s="76">
        <v>42.82</v>
      </c>
      <c r="F24" s="58">
        <f t="shared" si="10"/>
        <v>4.7641289117234935</v>
      </c>
      <c r="G24" s="59">
        <f t="shared" si="18"/>
        <v>0</v>
      </c>
      <c r="H24" s="58">
        <f t="shared" si="11"/>
        <v>0</v>
      </c>
      <c r="I24" s="60">
        <f t="shared" si="12"/>
        <v>0</v>
      </c>
      <c r="J24" s="61">
        <v>1</v>
      </c>
      <c r="K24" s="59"/>
      <c r="L24" s="58">
        <v>40.64</v>
      </c>
      <c r="M24" s="58">
        <f t="shared" si="13"/>
        <v>4.8228346456692917</v>
      </c>
      <c r="N24" s="59">
        <f t="shared" si="19"/>
        <v>0</v>
      </c>
      <c r="O24" s="58">
        <f t="shared" si="14"/>
        <v>0</v>
      </c>
      <c r="P24" s="60">
        <f t="shared" si="15"/>
        <v>0</v>
      </c>
      <c r="Q24" s="61">
        <v>1</v>
      </c>
      <c r="R24" s="64">
        <f t="shared" si="16"/>
        <v>83.460000000000008</v>
      </c>
      <c r="S24" s="64">
        <f t="shared" si="17"/>
        <v>0</v>
      </c>
      <c r="T24" s="232">
        <v>1</v>
      </c>
      <c r="U24" s="1"/>
    </row>
    <row r="25" spans="1:24" ht="21.75" hidden="1" customHeight="1" x14ac:dyDescent="0.25">
      <c r="A25" s="79">
        <v>24</v>
      </c>
      <c r="B25" s="77"/>
      <c r="C25" s="77"/>
      <c r="D25" s="76"/>
      <c r="E25" s="76"/>
      <c r="F25" s="224"/>
      <c r="G25" s="225"/>
      <c r="H25" s="224"/>
      <c r="I25" s="224"/>
      <c r="J25" s="230"/>
      <c r="K25" s="225"/>
      <c r="L25" s="224"/>
      <c r="M25" s="224"/>
      <c r="N25" s="225"/>
      <c r="O25" s="224"/>
      <c r="P25" s="224"/>
      <c r="Q25" s="230"/>
      <c r="R25" s="226"/>
      <c r="S25" s="226"/>
      <c r="T25" s="234"/>
      <c r="U25" s="1"/>
    </row>
    <row r="26" spans="1:24" ht="19.5" customHeight="1" x14ac:dyDescent="0.25">
      <c r="A26" s="227"/>
      <c r="B26" s="73" t="s">
        <v>55</v>
      </c>
      <c r="C26" s="73"/>
      <c r="D26" s="81"/>
      <c r="E26" s="81"/>
      <c r="F26" s="82"/>
      <c r="G26" s="83"/>
      <c r="H26" s="82"/>
      <c r="I26" s="82"/>
      <c r="J26" s="231"/>
      <c r="K26" s="228"/>
      <c r="L26" s="228"/>
      <c r="M26" s="82"/>
      <c r="N26" s="83"/>
      <c r="O26" s="82"/>
      <c r="P26" s="82"/>
      <c r="Q26" s="81"/>
      <c r="R26" s="74"/>
      <c r="S26" s="80"/>
      <c r="T26" s="235"/>
      <c r="U26" s="1"/>
    </row>
    <row r="27" spans="1:24" ht="32.25" customHeight="1" x14ac:dyDescent="0.25">
      <c r="A27" s="79">
        <v>15</v>
      </c>
      <c r="B27" s="77" t="s">
        <v>56</v>
      </c>
      <c r="C27" s="77" t="s">
        <v>57</v>
      </c>
      <c r="D27" s="223" t="s">
        <v>27</v>
      </c>
      <c r="E27" s="63"/>
      <c r="F27" s="58" t="e">
        <f t="shared" ref="F27:F32" si="20">$E$5/E27</f>
        <v>#DIV/0!</v>
      </c>
      <c r="G27" s="59">
        <f>IF(OR(D27="diskv.",D27="n"),100,5*D27)</f>
        <v>100</v>
      </c>
      <c r="H27" s="58">
        <f t="shared" ref="H27:H32" si="21">IF(E27="-","-",(IF(E27&gt;I$6,"diskv.",IF(E27&gt;G$6,E27-G$6,0))))</f>
        <v>0</v>
      </c>
      <c r="I27" s="60">
        <f t="shared" ref="I27:I32" si="22">IF(OR(D27="diskv.",D27="ns",G27="diskv."),100,G27+H27)</f>
        <v>100</v>
      </c>
      <c r="J27" s="232"/>
      <c r="K27" s="59" t="s">
        <v>27</v>
      </c>
      <c r="L27" s="58"/>
      <c r="M27" s="58" t="e">
        <f t="shared" ref="M27:M32" si="23">$M$5/L27</f>
        <v>#DIV/0!</v>
      </c>
      <c r="N27" s="59">
        <f>IF(OR(K27="diskv.",K27="n"),100,5*K27)</f>
        <v>100</v>
      </c>
      <c r="O27" s="58">
        <f t="shared" ref="O27:O32" si="24">IF(L27="-","-",(IF(L27&gt;P$6,"diskv.",IF(L27&gt;N$6,L27-N$6,0))))</f>
        <v>0</v>
      </c>
      <c r="P27" s="60">
        <f t="shared" ref="P27:P32" si="25">IF(OR(K27="diskv.",K27="ns",N27="diskv."),100,N27+O27)</f>
        <v>100</v>
      </c>
      <c r="Q27" s="233"/>
      <c r="R27" s="64">
        <f t="shared" ref="R27:R32" si="26">E27+L27</f>
        <v>0</v>
      </c>
      <c r="S27" s="64">
        <f t="shared" ref="S27:S32" si="27">I27+P27</f>
        <v>200</v>
      </c>
      <c r="T27" s="232"/>
      <c r="U27" s="1"/>
    </row>
    <row r="28" spans="1:24" ht="31.5" customHeight="1" x14ac:dyDescent="0.25">
      <c r="A28" s="79">
        <v>16</v>
      </c>
      <c r="B28" s="222" t="s">
        <v>58</v>
      </c>
      <c r="C28" s="222" t="s">
        <v>59</v>
      </c>
      <c r="D28" s="223" t="s">
        <v>27</v>
      </c>
      <c r="E28" s="63"/>
      <c r="F28" s="58" t="e">
        <f t="shared" si="20"/>
        <v>#DIV/0!</v>
      </c>
      <c r="G28" s="59">
        <f t="shared" ref="G28:G32" si="28">IF(OR(D28="diskv.",D28="n"),100,5*D28)</f>
        <v>100</v>
      </c>
      <c r="H28" s="58">
        <f t="shared" si="21"/>
        <v>0</v>
      </c>
      <c r="I28" s="60">
        <f t="shared" si="22"/>
        <v>100</v>
      </c>
      <c r="J28" s="232"/>
      <c r="K28" s="59">
        <v>1</v>
      </c>
      <c r="L28" s="58">
        <v>36.19</v>
      </c>
      <c r="M28" s="58">
        <f t="shared" si="23"/>
        <v>5.4158607350096712</v>
      </c>
      <c r="N28" s="59">
        <f t="shared" ref="N28:N32" si="29">IF(OR(K28="diskv.",K28="n"),100,5*K28)</f>
        <v>5</v>
      </c>
      <c r="O28" s="58">
        <f t="shared" si="24"/>
        <v>0</v>
      </c>
      <c r="P28" s="60">
        <f t="shared" si="25"/>
        <v>5</v>
      </c>
      <c r="Q28" s="232">
        <v>1</v>
      </c>
      <c r="R28" s="64">
        <f t="shared" si="26"/>
        <v>36.19</v>
      </c>
      <c r="S28" s="64">
        <f t="shared" si="27"/>
        <v>105</v>
      </c>
      <c r="T28" s="232">
        <v>2</v>
      </c>
      <c r="U28" s="1"/>
    </row>
    <row r="29" spans="1:24" ht="33.75" customHeight="1" x14ac:dyDescent="0.25">
      <c r="A29" s="79">
        <v>17</v>
      </c>
      <c r="B29" s="77" t="s">
        <v>60</v>
      </c>
      <c r="C29" s="77" t="s">
        <v>61</v>
      </c>
      <c r="D29" s="223">
        <v>1</v>
      </c>
      <c r="E29" s="63">
        <v>44.62</v>
      </c>
      <c r="F29" s="58">
        <f t="shared" si="20"/>
        <v>4.5719408337068579</v>
      </c>
      <c r="G29" s="59">
        <f t="shared" si="28"/>
        <v>5</v>
      </c>
      <c r="H29" s="58">
        <f t="shared" si="21"/>
        <v>0</v>
      </c>
      <c r="I29" s="60">
        <f t="shared" si="22"/>
        <v>5</v>
      </c>
      <c r="J29" s="232">
        <v>2</v>
      </c>
      <c r="K29" s="59" t="s">
        <v>27</v>
      </c>
      <c r="L29" s="58"/>
      <c r="M29" s="58" t="e">
        <f t="shared" si="23"/>
        <v>#DIV/0!</v>
      </c>
      <c r="N29" s="59">
        <f t="shared" si="29"/>
        <v>100</v>
      </c>
      <c r="O29" s="58">
        <f t="shared" si="24"/>
        <v>0</v>
      </c>
      <c r="P29" s="60">
        <f t="shared" si="25"/>
        <v>100</v>
      </c>
      <c r="Q29" s="232"/>
      <c r="R29" s="64">
        <f t="shared" si="26"/>
        <v>44.62</v>
      </c>
      <c r="S29" s="64">
        <f t="shared" si="27"/>
        <v>105</v>
      </c>
      <c r="T29" s="232">
        <v>3</v>
      </c>
      <c r="U29" s="1"/>
    </row>
    <row r="30" spans="1:24" ht="31.5" customHeight="1" x14ac:dyDescent="0.25">
      <c r="A30" s="79">
        <v>18</v>
      </c>
      <c r="B30" s="77" t="s">
        <v>28</v>
      </c>
      <c r="C30" s="222" t="s">
        <v>62</v>
      </c>
      <c r="D30" s="223">
        <v>1</v>
      </c>
      <c r="E30" s="63">
        <v>34.07</v>
      </c>
      <c r="F30" s="58">
        <f t="shared" si="20"/>
        <v>5.987672439095979</v>
      </c>
      <c r="G30" s="59">
        <f t="shared" si="28"/>
        <v>5</v>
      </c>
      <c r="H30" s="58">
        <f t="shared" si="21"/>
        <v>0</v>
      </c>
      <c r="I30" s="60">
        <f t="shared" si="22"/>
        <v>5</v>
      </c>
      <c r="J30" s="232">
        <v>1</v>
      </c>
      <c r="K30" s="59" t="s">
        <v>27</v>
      </c>
      <c r="L30" s="58"/>
      <c r="M30" s="58" t="e">
        <f t="shared" si="23"/>
        <v>#DIV/0!</v>
      </c>
      <c r="N30" s="59">
        <f t="shared" si="29"/>
        <v>100</v>
      </c>
      <c r="O30" s="58">
        <f t="shared" si="24"/>
        <v>0</v>
      </c>
      <c r="P30" s="60">
        <f t="shared" si="25"/>
        <v>100</v>
      </c>
      <c r="Q30" s="232"/>
      <c r="R30" s="64">
        <f t="shared" si="26"/>
        <v>34.07</v>
      </c>
      <c r="S30" s="64">
        <f t="shared" si="27"/>
        <v>105</v>
      </c>
      <c r="T30" s="232">
        <v>1</v>
      </c>
      <c r="U30" s="2"/>
    </row>
    <row r="31" spans="1:24" ht="31.5" customHeight="1" x14ac:dyDescent="0.25">
      <c r="A31" s="79">
        <v>28</v>
      </c>
      <c r="B31" s="77" t="s">
        <v>63</v>
      </c>
      <c r="C31" s="92" t="s">
        <v>64</v>
      </c>
      <c r="D31" s="223">
        <v>1</v>
      </c>
      <c r="E31" s="63">
        <v>50.08</v>
      </c>
      <c r="F31" s="58">
        <f t="shared" si="20"/>
        <v>4.0734824281150157</v>
      </c>
      <c r="G31" s="59">
        <f t="shared" si="28"/>
        <v>5</v>
      </c>
      <c r="H31" s="58">
        <f t="shared" si="21"/>
        <v>0</v>
      </c>
      <c r="I31" s="60">
        <f t="shared" si="22"/>
        <v>5</v>
      </c>
      <c r="J31" s="232">
        <v>3</v>
      </c>
      <c r="K31" s="59" t="s">
        <v>27</v>
      </c>
      <c r="L31" s="58"/>
      <c r="M31" s="58" t="e">
        <f t="shared" si="23"/>
        <v>#DIV/0!</v>
      </c>
      <c r="N31" s="59">
        <f t="shared" si="29"/>
        <v>100</v>
      </c>
      <c r="O31" s="58">
        <f t="shared" si="24"/>
        <v>0</v>
      </c>
      <c r="P31" s="60">
        <f t="shared" si="25"/>
        <v>100</v>
      </c>
      <c r="Q31" s="232"/>
      <c r="R31" s="64">
        <f t="shared" si="26"/>
        <v>50.08</v>
      </c>
      <c r="S31" s="64">
        <f t="shared" si="27"/>
        <v>105</v>
      </c>
      <c r="T31" s="232"/>
      <c r="U31" s="2"/>
      <c r="V31" s="3"/>
      <c r="W31" s="3"/>
      <c r="X31" s="3"/>
    </row>
    <row r="32" spans="1:24" ht="33" customHeight="1" x14ac:dyDescent="0.25">
      <c r="A32" s="79">
        <v>19</v>
      </c>
      <c r="B32" s="77" t="s">
        <v>56</v>
      </c>
      <c r="C32" s="77" t="s">
        <v>65</v>
      </c>
      <c r="D32" s="223" t="s">
        <v>27</v>
      </c>
      <c r="E32" s="63"/>
      <c r="F32" s="58" t="e">
        <f t="shared" si="20"/>
        <v>#DIV/0!</v>
      </c>
      <c r="G32" s="59">
        <f t="shared" si="28"/>
        <v>100</v>
      </c>
      <c r="H32" s="58">
        <f t="shared" si="21"/>
        <v>0</v>
      </c>
      <c r="I32" s="60">
        <f t="shared" si="22"/>
        <v>100</v>
      </c>
      <c r="J32" s="232"/>
      <c r="K32" s="59">
        <v>3</v>
      </c>
      <c r="L32" s="58">
        <v>35.909999999999997</v>
      </c>
      <c r="M32" s="58">
        <f t="shared" si="23"/>
        <v>5.458089668615985</v>
      </c>
      <c r="N32" s="59">
        <f t="shared" si="29"/>
        <v>15</v>
      </c>
      <c r="O32" s="58">
        <f t="shared" si="24"/>
        <v>0</v>
      </c>
      <c r="P32" s="60">
        <f t="shared" si="25"/>
        <v>15</v>
      </c>
      <c r="Q32" s="232">
        <v>2</v>
      </c>
      <c r="R32" s="64">
        <f t="shared" si="26"/>
        <v>35.909999999999997</v>
      </c>
      <c r="S32" s="64">
        <f t="shared" si="27"/>
        <v>115</v>
      </c>
      <c r="T32" s="232"/>
      <c r="U32" s="2"/>
    </row>
    <row r="33" spans="1:21" ht="19.5" customHeight="1" x14ac:dyDescent="0.2">
      <c r="A33" s="1"/>
      <c r="B33" s="1" t="s">
        <v>66</v>
      </c>
      <c r="C33" s="1">
        <v>20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9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.5" customHeight="1" x14ac:dyDescent="0.2">
      <c r="A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9.5" customHeight="1" x14ac:dyDescent="0.2">
      <c r="A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9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9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9.5" customHeight="1" x14ac:dyDescent="0.2">
      <c r="A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9.5" customHeight="1" x14ac:dyDescent="0.2">
      <c r="A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9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9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9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9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9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9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9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9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9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9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9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9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9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9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9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9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9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9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9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9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9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9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9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9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9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9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9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9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9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9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9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9.5" customHeight="1" x14ac:dyDescent="0.2">
      <c r="A76" s="1"/>
      <c r="B76" s="1"/>
      <c r="C76" s="1"/>
      <c r="D76" s="1"/>
      <c r="E76" s="1"/>
      <c r="F76" s="1"/>
      <c r="G76" s="1"/>
      <c r="H76" s="1"/>
      <c r="I76" s="1">
        <f>SUM('A3'!M5160)</f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9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9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9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9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9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9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9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9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9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9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9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9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9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9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9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9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9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9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9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9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9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9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9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9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9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9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9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9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9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9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9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9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9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9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9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9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9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9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9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9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9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9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9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9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9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9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9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9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9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9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9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9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9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9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9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9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9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9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9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9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9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9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9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9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9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9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9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9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9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9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9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9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9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9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9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9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9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9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9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9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9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9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9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9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9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9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9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9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9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9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9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9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9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9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9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9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9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9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9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9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9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9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9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9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9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9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9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9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9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9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9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9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9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9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9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9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9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9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9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9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9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9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9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9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9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9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9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9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9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9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9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9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9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9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9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9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9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9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9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9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9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9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9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9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9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9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9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9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9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9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9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9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9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9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9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9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9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9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9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9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9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9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9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9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9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9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9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9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9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9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9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9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9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9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9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9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9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9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9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9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9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9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9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9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9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9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9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9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9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9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9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9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9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9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9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9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9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9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9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9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/>
    <row r="278" spans="1:21" ht="15.75" customHeight="1" x14ac:dyDescent="0.2"/>
    <row r="279" spans="1:21" ht="15.75" customHeight="1" x14ac:dyDescent="0.2"/>
    <row r="280" spans="1:21" ht="15.75" customHeight="1" x14ac:dyDescent="0.2"/>
    <row r="281" spans="1:21" ht="15.75" customHeight="1" x14ac:dyDescent="0.2"/>
    <row r="282" spans="1:21" ht="15.75" customHeight="1" x14ac:dyDescent="0.2"/>
    <row r="283" spans="1:21" ht="15.75" customHeight="1" x14ac:dyDescent="0.2"/>
    <row r="284" spans="1:21" ht="15.75" customHeight="1" x14ac:dyDescent="0.2"/>
    <row r="285" spans="1:21" ht="15.75" customHeight="1" x14ac:dyDescent="0.2"/>
    <row r="286" spans="1:21" ht="15.75" customHeight="1" x14ac:dyDescent="0.2"/>
    <row r="287" spans="1:21" ht="15.75" customHeight="1" x14ac:dyDescent="0.2"/>
    <row r="288" spans="1:21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R18:S18"/>
    <mergeCell ref="R26:S26"/>
    <mergeCell ref="B9:Q9"/>
    <mergeCell ref="R9:S9"/>
    <mergeCell ref="K5:L5"/>
    <mergeCell ref="K7:K8"/>
    <mergeCell ref="G7:I7"/>
    <mergeCell ref="N7:P7"/>
    <mergeCell ref="R7:R8"/>
    <mergeCell ref="S7:S8"/>
    <mergeCell ref="B7:B8"/>
    <mergeCell ref="C7:C8"/>
    <mergeCell ref="D7:D8"/>
    <mergeCell ref="E7:E8"/>
    <mergeCell ref="J6:J8"/>
    <mergeCell ref="A6:A8"/>
    <mergeCell ref="B6:C6"/>
    <mergeCell ref="Q6:Q8"/>
    <mergeCell ref="R6:S6"/>
    <mergeCell ref="T6:T8"/>
    <mergeCell ref="L7:L8"/>
  </mergeCells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workbookViewId="0">
      <selection activeCell="L22" sqref="L22"/>
    </sheetView>
  </sheetViews>
  <sheetFormatPr defaultColWidth="14.42578125" defaultRowHeight="15" customHeight="1" x14ac:dyDescent="0.2"/>
  <cols>
    <col min="1" max="1" width="3.5703125" customWidth="1"/>
    <col min="2" max="2" width="19" customWidth="1"/>
    <col min="3" max="3" width="12.5703125" customWidth="1"/>
    <col min="4" max="4" width="8" customWidth="1"/>
    <col min="5" max="5" width="7.28515625" customWidth="1"/>
    <col min="6" max="6" width="10.140625" customWidth="1"/>
    <col min="7" max="7" width="11.7109375" customWidth="1"/>
    <col min="8" max="8" width="10" customWidth="1"/>
    <col min="9" max="9" width="10.140625" customWidth="1"/>
    <col min="10" max="10" width="6.85546875" customWidth="1"/>
    <col min="11" max="11" width="7.7109375" customWidth="1"/>
    <col min="12" max="12" width="8" customWidth="1"/>
    <col min="13" max="13" width="10.42578125" customWidth="1"/>
    <col min="14" max="14" width="11.140625" customWidth="1"/>
    <col min="15" max="15" width="10.5703125" customWidth="1"/>
    <col min="16" max="16" width="11.140625" customWidth="1"/>
    <col min="17" max="17" width="7.85546875" customWidth="1"/>
    <col min="18" max="18" width="8.5703125" customWidth="1"/>
    <col min="19" max="19" width="12.5703125" customWidth="1"/>
    <col min="20" max="20" width="9.7109375" customWidth="1"/>
  </cols>
  <sheetData>
    <row r="1" spans="1:20" ht="19.5" customHeight="1" x14ac:dyDescent="0.3">
      <c r="A1" s="4"/>
      <c r="B1" s="134"/>
      <c r="C1" s="135">
        <v>44422</v>
      </c>
      <c r="D1" s="134"/>
      <c r="E1" s="134"/>
      <c r="F1" s="134"/>
      <c r="G1" s="187" t="s">
        <v>82</v>
      </c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"/>
    </row>
    <row r="2" spans="1:20" ht="19.5" customHeight="1" x14ac:dyDescent="0.3">
      <c r="A2" s="5"/>
      <c r="B2" s="136" t="s">
        <v>67</v>
      </c>
      <c r="C2" s="136"/>
      <c r="D2" s="137"/>
      <c r="E2" s="138"/>
      <c r="F2" s="138"/>
      <c r="G2" s="138"/>
      <c r="H2" s="138"/>
      <c r="I2" s="138"/>
      <c r="J2" s="139"/>
      <c r="K2" s="138"/>
      <c r="L2" s="140" t="s">
        <v>68</v>
      </c>
      <c r="M2" s="140"/>
      <c r="N2" s="138"/>
      <c r="O2" s="140"/>
      <c r="P2" s="138"/>
      <c r="Q2" s="139"/>
      <c r="R2" s="139"/>
      <c r="S2" s="139"/>
      <c r="T2" s="1"/>
    </row>
    <row r="3" spans="1:20" ht="19.5" customHeight="1" x14ac:dyDescent="0.2">
      <c r="A3" s="5"/>
      <c r="B3" s="141" t="s">
        <v>3</v>
      </c>
      <c r="C3" s="141"/>
      <c r="D3" s="138"/>
      <c r="E3" s="138"/>
      <c r="F3" s="138"/>
      <c r="G3" s="138"/>
      <c r="H3" s="138"/>
      <c r="I3" s="138"/>
      <c r="J3" s="139"/>
      <c r="K3" s="138"/>
      <c r="L3" s="138"/>
      <c r="M3" s="138"/>
      <c r="N3" s="138"/>
      <c r="O3" s="138"/>
      <c r="P3" s="138"/>
      <c r="Q3" s="139"/>
      <c r="R3" s="139"/>
      <c r="S3" s="139"/>
      <c r="T3" s="1"/>
    </row>
    <row r="4" spans="1:20" ht="19.5" customHeight="1" x14ac:dyDescent="0.2">
      <c r="A4" s="5"/>
      <c r="B4" s="142"/>
      <c r="C4" s="142"/>
      <c r="D4" s="143" t="s">
        <v>4</v>
      </c>
      <c r="E4" s="144"/>
      <c r="F4" s="145"/>
      <c r="G4" s="138"/>
      <c r="H4" s="138"/>
      <c r="I4" s="138"/>
      <c r="J4" s="138"/>
      <c r="K4" s="138"/>
      <c r="L4" s="146" t="s">
        <v>4</v>
      </c>
      <c r="M4" s="144"/>
      <c r="N4" s="145"/>
      <c r="O4" s="138"/>
      <c r="P4" s="138"/>
      <c r="Q4" s="138"/>
      <c r="R4" s="138"/>
      <c r="S4" s="138"/>
      <c r="T4" s="1"/>
    </row>
    <row r="5" spans="1:20" ht="19.5" customHeight="1" x14ac:dyDescent="0.2">
      <c r="A5" s="91"/>
      <c r="B5" s="147"/>
      <c r="C5" s="147"/>
      <c r="D5" s="148" t="s">
        <v>5</v>
      </c>
      <c r="E5" s="149">
        <v>187</v>
      </c>
      <c r="F5" s="150" t="s">
        <v>8</v>
      </c>
      <c r="G5" s="151" t="s">
        <v>6</v>
      </c>
      <c r="H5" s="152">
        <v>3.6</v>
      </c>
      <c r="I5" s="153" t="s">
        <v>7</v>
      </c>
      <c r="J5" s="154"/>
      <c r="K5" s="155" t="s">
        <v>5</v>
      </c>
      <c r="L5" s="156"/>
      <c r="M5" s="149">
        <v>186</v>
      </c>
      <c r="N5" s="150" t="s">
        <v>8</v>
      </c>
      <c r="O5" s="151" t="s">
        <v>6</v>
      </c>
      <c r="P5" s="152">
        <v>3.6</v>
      </c>
      <c r="Q5" s="153" t="s">
        <v>7</v>
      </c>
      <c r="R5" s="157"/>
      <c r="S5" s="157"/>
      <c r="T5" s="90"/>
    </row>
    <row r="6" spans="1:20" ht="19.5" customHeight="1" x14ac:dyDescent="0.2">
      <c r="A6" s="208" t="s">
        <v>9</v>
      </c>
      <c r="B6" s="200"/>
      <c r="C6" s="71"/>
      <c r="D6" s="204"/>
      <c r="E6" s="205" t="s">
        <v>10</v>
      </c>
      <c r="F6" s="205"/>
      <c r="G6" s="201">
        <f>E5/H5</f>
        <v>51.944444444444443</v>
      </c>
      <c r="H6" s="205"/>
      <c r="I6" s="201">
        <f>G6*2</f>
        <v>103.88888888888889</v>
      </c>
      <c r="J6" s="202" t="s">
        <v>11</v>
      </c>
      <c r="K6" s="204"/>
      <c r="L6" s="205" t="s">
        <v>10</v>
      </c>
      <c r="M6" s="205"/>
      <c r="N6" s="201">
        <f>M5/P5</f>
        <v>51.666666666666664</v>
      </c>
      <c r="O6" s="205"/>
      <c r="P6" s="201">
        <f>N6*2</f>
        <v>103.33333333333333</v>
      </c>
      <c r="Q6" s="202" t="s">
        <v>11</v>
      </c>
      <c r="R6" s="206" t="s">
        <v>12</v>
      </c>
      <c r="S6" s="71"/>
      <c r="T6" s="202" t="s">
        <v>11</v>
      </c>
    </row>
    <row r="7" spans="1:20" ht="19.5" customHeight="1" x14ac:dyDescent="0.2">
      <c r="A7" s="71"/>
      <c r="B7" s="207" t="s">
        <v>69</v>
      </c>
      <c r="C7" s="218"/>
      <c r="D7" s="202" t="s">
        <v>15</v>
      </c>
      <c r="E7" s="208" t="s">
        <v>16</v>
      </c>
      <c r="F7" s="209" t="s">
        <v>17</v>
      </c>
      <c r="G7" s="185" t="s">
        <v>18</v>
      </c>
      <c r="H7" s="71"/>
      <c r="I7" s="71"/>
      <c r="J7" s="71"/>
      <c r="K7" s="202" t="s">
        <v>15</v>
      </c>
      <c r="L7" s="208" t="s">
        <v>16</v>
      </c>
      <c r="M7" s="209" t="s">
        <v>17</v>
      </c>
      <c r="N7" s="185" t="s">
        <v>18</v>
      </c>
      <c r="O7" s="71"/>
      <c r="P7" s="71"/>
      <c r="Q7" s="71"/>
      <c r="R7" s="208" t="s">
        <v>19</v>
      </c>
      <c r="S7" s="208" t="s">
        <v>20</v>
      </c>
      <c r="T7" s="71"/>
    </row>
    <row r="8" spans="1:20" ht="19.5" customHeight="1" x14ac:dyDescent="0.2">
      <c r="A8" s="71"/>
      <c r="B8" s="71"/>
      <c r="C8" s="186" t="s">
        <v>70</v>
      </c>
      <c r="D8" s="71"/>
      <c r="E8" s="71"/>
      <c r="F8" s="209" t="s">
        <v>7</v>
      </c>
      <c r="G8" s="209" t="s">
        <v>21</v>
      </c>
      <c r="H8" s="209" t="s">
        <v>22</v>
      </c>
      <c r="I8" s="209" t="s">
        <v>23</v>
      </c>
      <c r="J8" s="71"/>
      <c r="K8" s="71"/>
      <c r="L8" s="71"/>
      <c r="M8" s="209" t="s">
        <v>7</v>
      </c>
      <c r="N8" s="209" t="s">
        <v>21</v>
      </c>
      <c r="O8" s="209" t="s">
        <v>22</v>
      </c>
      <c r="P8" s="209" t="s">
        <v>23</v>
      </c>
      <c r="Q8" s="71"/>
      <c r="R8" s="71"/>
      <c r="S8" s="71"/>
      <c r="T8" s="71"/>
    </row>
    <row r="9" spans="1:20" ht="19.5" customHeight="1" x14ac:dyDescent="0.2">
      <c r="A9" s="79">
        <v>20</v>
      </c>
      <c r="B9" s="72" t="s">
        <v>71</v>
      </c>
      <c r="C9" s="72" t="s">
        <v>72</v>
      </c>
      <c r="D9" s="62" t="s">
        <v>27</v>
      </c>
      <c r="E9" s="63"/>
      <c r="F9" s="113" t="e">
        <f t="shared" ref="F9:F14" si="0">$E$5/E9</f>
        <v>#DIV/0!</v>
      </c>
      <c r="G9" s="114">
        <f>IF(OR(D9="diskv.",D9="n"),100,5*D9)</f>
        <v>100</v>
      </c>
      <c r="H9" s="113">
        <f t="shared" ref="H9:H14" si="1">IF(E9="-","-",(IF(E9&gt;I$6,"diskv.",IF(E9&gt;G$6,E9-G$6,0))))</f>
        <v>0</v>
      </c>
      <c r="I9" s="115">
        <f t="shared" ref="I9:I14" si="2">IF(OR(D9="diskv.",D9="ns",G9="diskv."),100,G9+H9)</f>
        <v>100</v>
      </c>
      <c r="J9" s="125"/>
      <c r="K9" s="62">
        <v>2</v>
      </c>
      <c r="L9" s="63">
        <v>62.35</v>
      </c>
      <c r="M9" s="113">
        <f t="shared" ref="M9:M14" si="3">$E$5/L9</f>
        <v>2.9991980753809142</v>
      </c>
      <c r="N9" s="114">
        <f>IF(OR(K9="diskv.",K9="n"),100,5*K9)</f>
        <v>10</v>
      </c>
      <c r="O9" s="113">
        <f t="shared" ref="O9:O14" si="4">IF(L9="-","-",(IF(L9&gt;P$6,"diskv.",IF(L9&gt;N$6,L9-N$6,0))))</f>
        <v>10.683333333333337</v>
      </c>
      <c r="P9" s="115">
        <f t="shared" ref="P9:P14" si="5">IF(OR(K9="diskv.",K9="ns",N9="diskv."),100,N9+O9)</f>
        <v>20.683333333333337</v>
      </c>
      <c r="Q9" s="125"/>
      <c r="R9" s="113">
        <f t="shared" ref="R9:R14" si="6">E9+L9</f>
        <v>62.35</v>
      </c>
      <c r="S9" s="131">
        <f t="shared" ref="S9:S14" si="7">I9+P9</f>
        <v>120.68333333333334</v>
      </c>
      <c r="T9" s="125"/>
    </row>
    <row r="10" spans="1:20" ht="19.5" customHeight="1" x14ac:dyDescent="0.2">
      <c r="A10" s="79">
        <v>21</v>
      </c>
      <c r="B10" s="72" t="s">
        <v>45</v>
      </c>
      <c r="C10" s="72" t="s">
        <v>73</v>
      </c>
      <c r="D10" s="62"/>
      <c r="E10" s="63">
        <v>33.61</v>
      </c>
      <c r="F10" s="113">
        <f t="shared" si="0"/>
        <v>5.5638202915798871</v>
      </c>
      <c r="G10" s="114">
        <f t="shared" ref="G10:G14" si="8">IF(OR(D10="diskv.",D10="n"),100,5*D10)</f>
        <v>0</v>
      </c>
      <c r="H10" s="113">
        <f t="shared" si="1"/>
        <v>0</v>
      </c>
      <c r="I10" s="115">
        <f t="shared" si="2"/>
        <v>0</v>
      </c>
      <c r="J10" s="125">
        <v>1</v>
      </c>
      <c r="K10" s="62" t="s">
        <v>27</v>
      </c>
      <c r="L10" s="63"/>
      <c r="M10" s="113" t="e">
        <f t="shared" si="3"/>
        <v>#DIV/0!</v>
      </c>
      <c r="N10" s="114">
        <f t="shared" ref="N10:N14" si="9">IF(OR(K10="diskv.",K10="n"),100,5*K10)</f>
        <v>100</v>
      </c>
      <c r="O10" s="113">
        <f t="shared" si="4"/>
        <v>0</v>
      </c>
      <c r="P10" s="115">
        <f t="shared" si="5"/>
        <v>100</v>
      </c>
      <c r="Q10" s="125"/>
      <c r="R10" s="113">
        <f t="shared" si="6"/>
        <v>33.61</v>
      </c>
      <c r="S10" s="131">
        <f t="shared" si="7"/>
        <v>100</v>
      </c>
      <c r="T10" s="125">
        <v>2</v>
      </c>
    </row>
    <row r="11" spans="1:20" ht="19.5" customHeight="1" x14ac:dyDescent="0.2">
      <c r="A11" s="79">
        <v>22</v>
      </c>
      <c r="B11" s="72" t="s">
        <v>74</v>
      </c>
      <c r="C11" s="72" t="s">
        <v>75</v>
      </c>
      <c r="D11" s="62" t="s">
        <v>27</v>
      </c>
      <c r="E11" s="63"/>
      <c r="F11" s="113" t="e">
        <f t="shared" si="0"/>
        <v>#DIV/0!</v>
      </c>
      <c r="G11" s="114">
        <f t="shared" si="8"/>
        <v>100</v>
      </c>
      <c r="H11" s="113">
        <f t="shared" si="1"/>
        <v>0</v>
      </c>
      <c r="I11" s="115">
        <f t="shared" si="2"/>
        <v>100</v>
      </c>
      <c r="J11" s="125"/>
      <c r="K11" s="62" t="s">
        <v>27</v>
      </c>
      <c r="L11" s="63"/>
      <c r="M11" s="113" t="e">
        <f t="shared" si="3"/>
        <v>#DIV/0!</v>
      </c>
      <c r="N11" s="114">
        <f t="shared" si="9"/>
        <v>100</v>
      </c>
      <c r="O11" s="113">
        <f t="shared" si="4"/>
        <v>0</v>
      </c>
      <c r="P11" s="115">
        <f t="shared" si="5"/>
        <v>100</v>
      </c>
      <c r="Q11" s="125"/>
      <c r="R11" s="113">
        <f t="shared" si="6"/>
        <v>0</v>
      </c>
      <c r="S11" s="131">
        <f t="shared" si="7"/>
        <v>200</v>
      </c>
      <c r="T11" s="125"/>
    </row>
    <row r="12" spans="1:20" ht="19.5" customHeight="1" x14ac:dyDescent="0.2">
      <c r="A12" s="79">
        <v>23</v>
      </c>
      <c r="B12" s="92" t="s">
        <v>76</v>
      </c>
      <c r="C12" s="92" t="s">
        <v>77</v>
      </c>
      <c r="D12" s="62">
        <v>1</v>
      </c>
      <c r="E12" s="63">
        <v>41.04</v>
      </c>
      <c r="F12" s="113">
        <f t="shared" si="0"/>
        <v>4.5565302144249511</v>
      </c>
      <c r="G12" s="114">
        <f t="shared" si="8"/>
        <v>5</v>
      </c>
      <c r="H12" s="113">
        <f t="shared" si="1"/>
        <v>0</v>
      </c>
      <c r="I12" s="115">
        <f t="shared" si="2"/>
        <v>5</v>
      </c>
      <c r="J12" s="125">
        <v>2</v>
      </c>
      <c r="K12" s="62"/>
      <c r="L12" s="63">
        <v>36.94</v>
      </c>
      <c r="M12" s="113">
        <f t="shared" si="3"/>
        <v>5.0622631293990255</v>
      </c>
      <c r="N12" s="114">
        <f t="shared" si="9"/>
        <v>0</v>
      </c>
      <c r="O12" s="113">
        <f t="shared" si="4"/>
        <v>0</v>
      </c>
      <c r="P12" s="115">
        <f t="shared" si="5"/>
        <v>0</v>
      </c>
      <c r="Q12" s="125">
        <v>1</v>
      </c>
      <c r="R12" s="113">
        <f t="shared" si="6"/>
        <v>77.97999999999999</v>
      </c>
      <c r="S12" s="131">
        <f t="shared" si="7"/>
        <v>5</v>
      </c>
      <c r="T12" s="125">
        <v>1</v>
      </c>
    </row>
    <row r="13" spans="1:20" ht="19.5" customHeight="1" x14ac:dyDescent="0.2">
      <c r="A13" s="79">
        <v>24</v>
      </c>
      <c r="B13" s="72" t="s">
        <v>78</v>
      </c>
      <c r="C13" s="72" t="s">
        <v>79</v>
      </c>
      <c r="D13" s="62" t="s">
        <v>27</v>
      </c>
      <c r="E13" s="63"/>
      <c r="F13" s="113" t="e">
        <f t="shared" si="0"/>
        <v>#DIV/0!</v>
      </c>
      <c r="G13" s="114">
        <f t="shared" si="8"/>
        <v>100</v>
      </c>
      <c r="H13" s="113">
        <f t="shared" si="1"/>
        <v>0</v>
      </c>
      <c r="I13" s="115">
        <f t="shared" si="2"/>
        <v>100</v>
      </c>
      <c r="J13" s="125"/>
      <c r="K13" s="62">
        <v>1</v>
      </c>
      <c r="L13" s="63">
        <v>43.72</v>
      </c>
      <c r="M13" s="113">
        <f t="shared" si="3"/>
        <v>4.2772186642268988</v>
      </c>
      <c r="N13" s="114">
        <f t="shared" si="9"/>
        <v>5</v>
      </c>
      <c r="O13" s="113">
        <f t="shared" si="4"/>
        <v>0</v>
      </c>
      <c r="P13" s="115">
        <f t="shared" si="5"/>
        <v>5</v>
      </c>
      <c r="Q13" s="125">
        <v>3</v>
      </c>
      <c r="R13" s="113">
        <f t="shared" si="6"/>
        <v>43.72</v>
      </c>
      <c r="S13" s="131">
        <f t="shared" si="7"/>
        <v>105</v>
      </c>
      <c r="T13" s="125"/>
    </row>
    <row r="14" spans="1:20" ht="19.5" customHeight="1" x14ac:dyDescent="0.2">
      <c r="A14" s="93">
        <v>25</v>
      </c>
      <c r="B14" s="94" t="s">
        <v>80</v>
      </c>
      <c r="C14" s="94" t="s">
        <v>81</v>
      </c>
      <c r="D14" s="95" t="s">
        <v>27</v>
      </c>
      <c r="E14" s="96"/>
      <c r="F14" s="116" t="e">
        <f t="shared" si="0"/>
        <v>#DIV/0!</v>
      </c>
      <c r="G14" s="236">
        <f t="shared" si="8"/>
        <v>100</v>
      </c>
      <c r="H14" s="116">
        <f t="shared" si="1"/>
        <v>0</v>
      </c>
      <c r="I14" s="117">
        <f t="shared" si="2"/>
        <v>100</v>
      </c>
      <c r="J14" s="126"/>
      <c r="K14" s="95"/>
      <c r="L14" s="96">
        <v>43.72</v>
      </c>
      <c r="M14" s="116">
        <f t="shared" si="3"/>
        <v>4.2772186642268988</v>
      </c>
      <c r="N14" s="236">
        <f t="shared" si="9"/>
        <v>0</v>
      </c>
      <c r="O14" s="116">
        <f t="shared" si="4"/>
        <v>0</v>
      </c>
      <c r="P14" s="117">
        <f t="shared" si="5"/>
        <v>0</v>
      </c>
      <c r="Q14" s="126">
        <v>2</v>
      </c>
      <c r="R14" s="116">
        <f t="shared" si="6"/>
        <v>43.72</v>
      </c>
      <c r="S14" s="132">
        <f t="shared" si="7"/>
        <v>100</v>
      </c>
      <c r="T14" s="126">
        <v>3</v>
      </c>
    </row>
    <row r="15" spans="1:20" ht="19.5" customHeight="1" x14ac:dyDescent="0.2">
      <c r="A15" s="105"/>
      <c r="B15" s="106" t="s">
        <v>42</v>
      </c>
      <c r="C15" s="107"/>
      <c r="D15" s="108"/>
      <c r="E15" s="107"/>
      <c r="F15" s="118"/>
      <c r="G15" s="118"/>
      <c r="H15" s="118"/>
      <c r="I15" s="118"/>
      <c r="J15" s="127"/>
      <c r="K15" s="108"/>
      <c r="L15" s="107"/>
      <c r="M15" s="118"/>
      <c r="N15" s="118"/>
      <c r="O15" s="118"/>
      <c r="P15" s="118"/>
      <c r="Q15" s="127"/>
      <c r="R15" s="118"/>
      <c r="S15" s="118"/>
      <c r="T15" s="130"/>
    </row>
    <row r="16" spans="1:20" ht="19.5" customHeight="1" x14ac:dyDescent="0.2">
      <c r="A16" s="99">
        <v>26</v>
      </c>
      <c r="B16" s="100" t="s">
        <v>83</v>
      </c>
      <c r="C16" s="100" t="s">
        <v>84</v>
      </c>
      <c r="D16" s="101"/>
      <c r="E16" s="102">
        <v>37.44</v>
      </c>
      <c r="F16" s="119">
        <f t="shared" ref="F16:F17" si="10">$E$5/E16</f>
        <v>4.9946581196581201</v>
      </c>
      <c r="G16" s="120">
        <f>IF(OR(D16="diskv.",D16="n"),100,5*D16)</f>
        <v>0</v>
      </c>
      <c r="H16" s="119">
        <f t="shared" ref="H16:H17" si="11">IF(E16="-","-",(IF(E16&gt;I$6,"diskv.",IF(E16&gt;G$6,E16-G$6,0))))</f>
        <v>0</v>
      </c>
      <c r="I16" s="121">
        <f t="shared" ref="I16:I17" si="12">IF(OR(D16="diskv.",D16="ns",G16="diskv."),100,G16+H16)</f>
        <v>0</v>
      </c>
      <c r="J16" s="128">
        <v>1</v>
      </c>
      <c r="K16" s="101" t="s">
        <v>27</v>
      </c>
      <c r="L16" s="102"/>
      <c r="M16" s="119" t="e">
        <f t="shared" ref="M16:M17" si="13">$E$5/L16</f>
        <v>#DIV/0!</v>
      </c>
      <c r="N16" s="120">
        <f>IF(OR(K16="diskv.",K16="n"),100,5*K16)</f>
        <v>100</v>
      </c>
      <c r="O16" s="119">
        <f t="shared" ref="O16:O17" si="14">IF(L16="-","-",(IF(L16&gt;P$6,"diskv.",IF(L16&gt;N$6,L16-N$6,0))))</f>
        <v>0</v>
      </c>
      <c r="P16" s="121">
        <f t="shared" ref="P16:P17" si="15">IF(OR(K16="diskv.",K16="ns",N16="diskv."),100,N16+O16)</f>
        <v>100</v>
      </c>
      <c r="Q16" s="128"/>
      <c r="R16" s="119">
        <f t="shared" ref="R16:R17" si="16">E16+L16</f>
        <v>37.44</v>
      </c>
      <c r="S16" s="133">
        <f t="shared" ref="S16:S17" si="17">I16+P16</f>
        <v>100</v>
      </c>
      <c r="T16" s="128">
        <v>2</v>
      </c>
    </row>
    <row r="17" spans="1:20" ht="19.5" customHeight="1" x14ac:dyDescent="0.2">
      <c r="A17" s="93">
        <v>27</v>
      </c>
      <c r="B17" s="109" t="s">
        <v>85</v>
      </c>
      <c r="C17" s="109" t="s">
        <v>86</v>
      </c>
      <c r="D17" s="95"/>
      <c r="E17" s="96">
        <v>45.93</v>
      </c>
      <c r="F17" s="116">
        <f t="shared" si="10"/>
        <v>4.0714130198127583</v>
      </c>
      <c r="G17" s="236">
        <f>IF(OR(D17="diskv.",D17="n"),100,5*D17)</f>
        <v>0</v>
      </c>
      <c r="H17" s="116">
        <f t="shared" si="11"/>
        <v>0</v>
      </c>
      <c r="I17" s="117">
        <f t="shared" si="12"/>
        <v>0</v>
      </c>
      <c r="J17" s="126">
        <v>2</v>
      </c>
      <c r="K17" s="95"/>
      <c r="L17" s="96">
        <v>43.33</v>
      </c>
      <c r="M17" s="116">
        <f t="shared" si="13"/>
        <v>4.3157165935841224</v>
      </c>
      <c r="N17" s="236">
        <f>IF(OR(K17="diskv.",K17="n"),100,5*K17)</f>
        <v>0</v>
      </c>
      <c r="O17" s="116">
        <f t="shared" si="14"/>
        <v>0</v>
      </c>
      <c r="P17" s="117">
        <f t="shared" si="15"/>
        <v>0</v>
      </c>
      <c r="Q17" s="126">
        <v>1</v>
      </c>
      <c r="R17" s="116">
        <f t="shared" si="16"/>
        <v>89.259999999999991</v>
      </c>
      <c r="S17" s="132">
        <f t="shared" si="17"/>
        <v>0</v>
      </c>
      <c r="T17" s="126">
        <v>1</v>
      </c>
    </row>
    <row r="18" spans="1:20" ht="19.5" customHeight="1" x14ac:dyDescent="0.2">
      <c r="A18" s="112"/>
      <c r="B18" s="106" t="s">
        <v>55</v>
      </c>
      <c r="C18" s="107"/>
      <c r="D18" s="108"/>
      <c r="E18" s="107"/>
      <c r="F18" s="118"/>
      <c r="G18" s="118"/>
      <c r="H18" s="118"/>
      <c r="I18" s="118"/>
      <c r="J18" s="127"/>
      <c r="K18" s="108"/>
      <c r="L18" s="107"/>
      <c r="M18" s="118"/>
      <c r="N18" s="118"/>
      <c r="O18" s="118"/>
      <c r="P18" s="118"/>
      <c r="Q18" s="127"/>
      <c r="R18" s="118"/>
      <c r="S18" s="118"/>
      <c r="T18" s="130"/>
    </row>
    <row r="19" spans="1:20" ht="19.5" customHeight="1" x14ac:dyDescent="0.2">
      <c r="A19" s="99">
        <v>29</v>
      </c>
      <c r="B19" s="100" t="s">
        <v>58</v>
      </c>
      <c r="C19" s="100" t="s">
        <v>87</v>
      </c>
      <c r="D19" s="110" t="s">
        <v>27</v>
      </c>
      <c r="E19" s="111"/>
      <c r="F19" s="122" t="e">
        <f>$E$5/E19</f>
        <v>#DIV/0!</v>
      </c>
      <c r="G19" s="120">
        <f>IF(OR(D19="diskv.",D19="n"),100,5*D19)</f>
        <v>100</v>
      </c>
      <c r="H19" s="119">
        <f>IF(E19="-","-",(IF(E19&gt;I$6,"diskv.",IF(E19&gt;G$6,E19-G$6,0))))</f>
        <v>0</v>
      </c>
      <c r="I19" s="121">
        <f>IF(OR(D19="diskv.",D19="ns",G19="diskv."),100,G19+H19)</f>
        <v>100</v>
      </c>
      <c r="J19" s="129"/>
      <c r="K19" s="101">
        <v>5</v>
      </c>
      <c r="L19" s="102">
        <v>34.4</v>
      </c>
      <c r="M19" s="119">
        <f>$E$5/L19</f>
        <v>5.4360465116279073</v>
      </c>
      <c r="N19" s="120">
        <f>IF(OR(K19="diskv.",K19="n"),100,5*K19)</f>
        <v>25</v>
      </c>
      <c r="O19" s="119">
        <f>IF(L19="-","-",(IF(L19&gt;P$6,"diskv.",IF(L19&gt;N$6,L19-N$6,0))))</f>
        <v>0</v>
      </c>
      <c r="P19" s="121">
        <f>IF(OR(K19="diskv.",K19="ns",N19="diskv."),100,N19+O19)</f>
        <v>25</v>
      </c>
      <c r="Q19" s="129">
        <v>2</v>
      </c>
      <c r="R19" s="119">
        <f>E19+L19</f>
        <v>34.4</v>
      </c>
      <c r="S19" s="119">
        <f>I19+P19</f>
        <v>125</v>
      </c>
      <c r="T19" s="128">
        <v>3</v>
      </c>
    </row>
    <row r="20" spans="1:20" ht="19.5" customHeight="1" x14ac:dyDescent="0.2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9.5" customHeight="1" x14ac:dyDescent="0.2">
      <c r="A21" s="4"/>
      <c r="B21" s="1" t="s">
        <v>66</v>
      </c>
      <c r="C21" s="1">
        <v>10</v>
      </c>
      <c r="D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5" customHeight="1" x14ac:dyDescent="0.2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9.5" customHeight="1" x14ac:dyDescent="0.2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9.5" customHeight="1" x14ac:dyDescent="0.2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9.5" customHeight="1" x14ac:dyDescent="0.2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9.5" customHeight="1" x14ac:dyDescent="0.2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9.5" customHeight="1" x14ac:dyDescent="0.2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9.5" customHeight="1" x14ac:dyDescent="0.2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9.5" customHeight="1" x14ac:dyDescent="0.2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9.5" customHeight="1" x14ac:dyDescent="0.2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9.5" customHeight="1" x14ac:dyDescent="0.2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9.5" customHeight="1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9.5" customHeight="1" x14ac:dyDescent="0.2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9.5" customHeight="1" x14ac:dyDescent="0.2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9.5" customHeight="1" x14ac:dyDescent="0.2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9.5" customHeight="1" x14ac:dyDescent="0.2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9.5" customHeight="1" x14ac:dyDescent="0.2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9.5" customHeight="1" x14ac:dyDescent="0.2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9.5" customHeight="1" x14ac:dyDescent="0.2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9.5" customHeight="1" x14ac:dyDescent="0.2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9.5" customHeight="1" x14ac:dyDescent="0.2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9.5" customHeight="1" x14ac:dyDescent="0.2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9.5" customHeight="1" x14ac:dyDescent="0.2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9.5" customHeight="1" x14ac:dyDescent="0.2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9.5" customHeight="1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9.5" customHeight="1" x14ac:dyDescent="0.2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9.5" customHeight="1" x14ac:dyDescent="0.2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9.5" customHeight="1" x14ac:dyDescent="0.2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9.5" customHeight="1" x14ac:dyDescent="0.2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9.5" customHeight="1" x14ac:dyDescent="0.2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9.5" customHeight="1" x14ac:dyDescent="0.2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9.5" customHeight="1" x14ac:dyDescent="0.2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9.5" customHeight="1" x14ac:dyDescent="0.2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9.5" customHeight="1" x14ac:dyDescent="0.2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9.5" customHeight="1" x14ac:dyDescent="0.2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9.5" customHeight="1" x14ac:dyDescent="0.2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9.5" customHeight="1" x14ac:dyDescent="0.2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9.5" customHeight="1" x14ac:dyDescent="0.2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9.5" customHeight="1" x14ac:dyDescent="0.2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9.5" customHeight="1" x14ac:dyDescent="0.2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9.5" customHeight="1" x14ac:dyDescent="0.2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9.5" customHeight="1" x14ac:dyDescent="0.2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9.5" customHeight="1" x14ac:dyDescent="0.2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9.5" customHeight="1" x14ac:dyDescent="0.2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9.5" customHeight="1" x14ac:dyDescent="0.2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9.5" customHeight="1" x14ac:dyDescent="0.2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9.5" customHeight="1" x14ac:dyDescent="0.2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9.5" customHeight="1" x14ac:dyDescent="0.2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9.5" customHeight="1" x14ac:dyDescent="0.2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9.5" customHeight="1" x14ac:dyDescent="0.2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9.5" customHeight="1" x14ac:dyDescent="0.2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9.5" customHeight="1" x14ac:dyDescent="0.2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9.5" customHeight="1" x14ac:dyDescent="0.2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9.5" customHeight="1" x14ac:dyDescent="0.2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9.5" customHeight="1" x14ac:dyDescent="0.2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9.5" customHeight="1" x14ac:dyDescent="0.2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9.5" customHeight="1" x14ac:dyDescent="0.2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9.5" customHeight="1" x14ac:dyDescent="0.2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9.5" customHeight="1" x14ac:dyDescent="0.2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9.5" customHeight="1" x14ac:dyDescent="0.2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9.5" customHeight="1" x14ac:dyDescent="0.2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9.5" customHeight="1" x14ac:dyDescent="0.2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9.5" customHeight="1" x14ac:dyDescent="0.2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9.5" customHeight="1" x14ac:dyDescent="0.2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9.5" customHeight="1" x14ac:dyDescent="0.2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9.5" customHeight="1" x14ac:dyDescent="0.2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9.5" customHeight="1" x14ac:dyDescent="0.2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9.5" customHeight="1" x14ac:dyDescent="0.2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9.5" customHeight="1" x14ac:dyDescent="0.2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9.5" customHeight="1" x14ac:dyDescent="0.2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9.5" customHeight="1" x14ac:dyDescent="0.2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9.5" customHeight="1" x14ac:dyDescent="0.2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9.5" customHeight="1" x14ac:dyDescent="0.2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9.5" customHeight="1" x14ac:dyDescent="0.2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9.5" customHeight="1" x14ac:dyDescent="0.2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9.5" customHeight="1" x14ac:dyDescent="0.2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9.5" customHeight="1" x14ac:dyDescent="0.2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9.5" customHeight="1" x14ac:dyDescent="0.2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9.5" customHeight="1" x14ac:dyDescent="0.2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9.5" customHeight="1" x14ac:dyDescent="0.2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9.5" customHeight="1" x14ac:dyDescent="0.2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9.5" customHeight="1" x14ac:dyDescent="0.2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9.5" customHeight="1" x14ac:dyDescent="0.2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9.5" customHeight="1" x14ac:dyDescent="0.2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9.5" customHeight="1" x14ac:dyDescent="0.2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9.5" customHeight="1" x14ac:dyDescent="0.2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9.5" customHeight="1" x14ac:dyDescent="0.2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9.5" customHeight="1" x14ac:dyDescent="0.2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9.5" customHeight="1" x14ac:dyDescent="0.2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9.5" customHeight="1" x14ac:dyDescent="0.2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9.5" customHeight="1" x14ac:dyDescent="0.2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9.5" customHeight="1" x14ac:dyDescent="0.2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9.5" customHeight="1" x14ac:dyDescent="0.2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9.5" customHeight="1" x14ac:dyDescent="0.2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9.5" customHeight="1" x14ac:dyDescent="0.2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9.5" customHeight="1" x14ac:dyDescent="0.2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9.5" customHeight="1" x14ac:dyDescent="0.2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9.5" customHeight="1" x14ac:dyDescent="0.2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9.5" customHeight="1" x14ac:dyDescent="0.2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9.5" customHeight="1" x14ac:dyDescent="0.2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9.5" customHeight="1" x14ac:dyDescent="0.2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9.5" customHeight="1" x14ac:dyDescent="0.2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9.5" customHeight="1" x14ac:dyDescent="0.2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9.5" customHeight="1" x14ac:dyDescent="0.2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9.5" customHeight="1" x14ac:dyDescent="0.2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9.5" customHeight="1" x14ac:dyDescent="0.2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9.5" customHeight="1" x14ac:dyDescent="0.2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9.5" customHeight="1" x14ac:dyDescent="0.2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9.5" customHeight="1" x14ac:dyDescent="0.2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9.5" customHeight="1" x14ac:dyDescent="0.2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9.5" customHeight="1" x14ac:dyDescent="0.2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9.5" customHeight="1" x14ac:dyDescent="0.2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9.5" customHeight="1" x14ac:dyDescent="0.2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9.5" customHeight="1" x14ac:dyDescent="0.2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9.5" customHeight="1" x14ac:dyDescent="0.2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9.5" customHeight="1" x14ac:dyDescent="0.2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9.5" customHeight="1" x14ac:dyDescent="0.2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9.5" customHeight="1" x14ac:dyDescent="0.2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9.5" customHeight="1" x14ac:dyDescent="0.2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9.5" customHeight="1" x14ac:dyDescent="0.2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9.5" customHeight="1" x14ac:dyDescent="0.2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9.5" customHeight="1" x14ac:dyDescent="0.2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9.5" customHeight="1" x14ac:dyDescent="0.2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9.5" customHeight="1" x14ac:dyDescent="0.2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9.5" customHeight="1" x14ac:dyDescent="0.2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9.5" customHeight="1" x14ac:dyDescent="0.2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9.5" customHeight="1" x14ac:dyDescent="0.2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9.5" customHeight="1" x14ac:dyDescent="0.2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9.5" customHeight="1" x14ac:dyDescent="0.2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9.5" customHeight="1" x14ac:dyDescent="0.2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9.5" customHeight="1" x14ac:dyDescent="0.2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9.5" customHeight="1" x14ac:dyDescent="0.2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9.5" customHeight="1" x14ac:dyDescent="0.2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9.5" customHeight="1" x14ac:dyDescent="0.2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9.5" customHeight="1" x14ac:dyDescent="0.2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9.5" customHeight="1" x14ac:dyDescent="0.2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9.5" customHeight="1" x14ac:dyDescent="0.2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9.5" customHeight="1" x14ac:dyDescent="0.2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9.5" customHeight="1" x14ac:dyDescent="0.2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9.5" customHeight="1" x14ac:dyDescent="0.2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9.5" customHeight="1" x14ac:dyDescent="0.2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9.5" customHeight="1" x14ac:dyDescent="0.2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9.5" customHeight="1" x14ac:dyDescent="0.2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9.5" customHeight="1" x14ac:dyDescent="0.2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9.5" customHeight="1" x14ac:dyDescent="0.2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9.5" customHeight="1" x14ac:dyDescent="0.2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9.5" customHeight="1" x14ac:dyDescent="0.2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9.5" customHeight="1" x14ac:dyDescent="0.2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9.5" customHeight="1" x14ac:dyDescent="0.2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9.5" customHeight="1" x14ac:dyDescent="0.2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9.5" customHeight="1" x14ac:dyDescent="0.2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9.5" customHeight="1" x14ac:dyDescent="0.2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9.5" customHeight="1" x14ac:dyDescent="0.2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9.5" customHeight="1" x14ac:dyDescent="0.2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9.5" customHeight="1" x14ac:dyDescent="0.2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9.5" customHeight="1" x14ac:dyDescent="0.2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9.5" customHeight="1" x14ac:dyDescent="0.2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9.5" customHeight="1" x14ac:dyDescent="0.2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9.5" customHeight="1" x14ac:dyDescent="0.2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9.5" customHeight="1" x14ac:dyDescent="0.2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9.5" customHeight="1" x14ac:dyDescent="0.2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9.5" customHeight="1" x14ac:dyDescent="0.2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9.5" customHeight="1" x14ac:dyDescent="0.2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9.5" customHeight="1" x14ac:dyDescent="0.2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9.5" customHeight="1" x14ac:dyDescent="0.2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9.5" customHeight="1" x14ac:dyDescent="0.2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9.5" customHeight="1" x14ac:dyDescent="0.2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9.5" customHeight="1" x14ac:dyDescent="0.2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9.5" customHeight="1" x14ac:dyDescent="0.2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9.5" customHeight="1" x14ac:dyDescent="0.2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9.5" customHeight="1" x14ac:dyDescent="0.2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9.5" customHeight="1" x14ac:dyDescent="0.2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9.5" customHeight="1" x14ac:dyDescent="0.2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9.5" customHeight="1" x14ac:dyDescent="0.2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9.5" customHeight="1" x14ac:dyDescent="0.2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9.5" customHeight="1" x14ac:dyDescent="0.2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9.5" customHeight="1" x14ac:dyDescent="0.2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9.5" customHeight="1" x14ac:dyDescent="0.2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9.5" customHeight="1" x14ac:dyDescent="0.2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9.5" customHeight="1" x14ac:dyDescent="0.2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9.5" customHeight="1" x14ac:dyDescent="0.2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9.5" customHeight="1" x14ac:dyDescent="0.2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9.5" customHeight="1" x14ac:dyDescent="0.2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9.5" customHeight="1" x14ac:dyDescent="0.2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9.5" customHeight="1" x14ac:dyDescent="0.2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9.5" customHeight="1" x14ac:dyDescent="0.2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9.5" customHeight="1" x14ac:dyDescent="0.2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9.5" customHeight="1" x14ac:dyDescent="0.2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9.5" customHeight="1" x14ac:dyDescent="0.2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9.5" customHeight="1" x14ac:dyDescent="0.2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9.5" customHeight="1" x14ac:dyDescent="0.2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9.5" customHeight="1" x14ac:dyDescent="0.2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9.5" customHeight="1" x14ac:dyDescent="0.2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9.5" customHeight="1" x14ac:dyDescent="0.2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9.5" customHeight="1" x14ac:dyDescent="0.2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9.5" customHeight="1" x14ac:dyDescent="0.2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9.5" customHeight="1" x14ac:dyDescent="0.2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9.5" customHeight="1" x14ac:dyDescent="0.2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9.5" customHeight="1" x14ac:dyDescent="0.2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9.5" customHeight="1" x14ac:dyDescent="0.2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9.5" customHeight="1" x14ac:dyDescent="0.2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"/>
    <row r="223" spans="1:20" ht="15.75" customHeight="1" x14ac:dyDescent="0.2"/>
    <row r="224" spans="1:20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A6:A8"/>
    <mergeCell ref="B7:B8"/>
    <mergeCell ref="D7:D8"/>
    <mergeCell ref="E7:E8"/>
    <mergeCell ref="J6:J8"/>
    <mergeCell ref="S7:S8"/>
    <mergeCell ref="K5:L5"/>
    <mergeCell ref="B6:C6"/>
    <mergeCell ref="Q6:Q8"/>
    <mergeCell ref="R6:S6"/>
    <mergeCell ref="T6:T8"/>
    <mergeCell ref="L7:L8"/>
    <mergeCell ref="K7:K8"/>
    <mergeCell ref="G7:I7"/>
    <mergeCell ref="N7:P7"/>
    <mergeCell ref="R7:R8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topLeftCell="A17" workbookViewId="0">
      <selection activeCell="V15" sqref="V15"/>
    </sheetView>
  </sheetViews>
  <sheetFormatPr defaultColWidth="14.42578125" defaultRowHeight="15" customHeight="1" x14ac:dyDescent="0.2"/>
  <cols>
    <col min="1" max="1" width="4.7109375" customWidth="1"/>
    <col min="2" max="2" width="17.7109375" customWidth="1"/>
    <col min="3" max="3" width="13" customWidth="1"/>
    <col min="4" max="4" width="7.5703125" customWidth="1"/>
    <col min="5" max="5" width="10.140625" customWidth="1"/>
    <col min="6" max="6" width="13" customWidth="1"/>
    <col min="7" max="8" width="11.140625" customWidth="1"/>
    <col min="9" max="9" width="10.5703125" customWidth="1"/>
    <col min="10" max="10" width="5.140625" customWidth="1"/>
    <col min="11" max="11" width="9.85546875" customWidth="1"/>
    <col min="12" max="12" width="10.85546875" customWidth="1"/>
    <col min="13" max="13" width="13" customWidth="1"/>
    <col min="14" max="14" width="14.85546875" customWidth="1"/>
    <col min="15" max="15" width="11.85546875" customWidth="1"/>
    <col min="16" max="16" width="13.85546875" customWidth="1"/>
    <col min="17" max="17" width="6.42578125" customWidth="1"/>
    <col min="18" max="18" width="10.7109375" customWidth="1"/>
    <col min="19" max="19" width="12.5703125" customWidth="1"/>
    <col min="20" max="20" width="7.85546875" customWidth="1"/>
  </cols>
  <sheetData>
    <row r="1" spans="1:20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6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9.5" customHeight="1" x14ac:dyDescent="0.3">
      <c r="A2" s="1"/>
      <c r="B2" s="136" t="s">
        <v>88</v>
      </c>
      <c r="C2" s="135">
        <v>44422</v>
      </c>
      <c r="D2" s="137"/>
      <c r="E2" s="158"/>
      <c r="F2" s="138"/>
      <c r="G2" s="138"/>
      <c r="H2" s="138"/>
      <c r="I2" s="138"/>
      <c r="J2" s="139"/>
      <c r="K2" s="138"/>
      <c r="L2" s="140" t="s">
        <v>1</v>
      </c>
      <c r="M2" s="140"/>
      <c r="N2" s="138" t="s">
        <v>2</v>
      </c>
      <c r="O2" s="140"/>
      <c r="P2" s="138"/>
      <c r="Q2" s="139"/>
      <c r="R2" s="134"/>
      <c r="S2" s="134"/>
      <c r="T2" s="1"/>
    </row>
    <row r="3" spans="1:20" ht="19.5" customHeight="1" x14ac:dyDescent="0.2">
      <c r="A3" s="1"/>
      <c r="B3" s="141" t="s">
        <v>3</v>
      </c>
      <c r="C3" s="141"/>
      <c r="D3" s="138"/>
      <c r="E3" s="138"/>
      <c r="F3" s="138"/>
      <c r="G3" s="138"/>
      <c r="H3" s="138"/>
      <c r="I3" s="138"/>
      <c r="J3" s="139"/>
      <c r="K3" s="138"/>
      <c r="L3" s="138"/>
      <c r="M3" s="138"/>
      <c r="N3" s="138"/>
      <c r="O3" s="138"/>
      <c r="P3" s="138"/>
      <c r="Q3" s="139"/>
      <c r="R3" s="134"/>
      <c r="S3" s="134"/>
      <c r="T3" s="1"/>
    </row>
    <row r="4" spans="1:20" ht="19.5" customHeight="1" x14ac:dyDescent="0.2">
      <c r="A4" s="1"/>
      <c r="B4" s="142"/>
      <c r="C4" s="142"/>
      <c r="D4" s="146" t="s">
        <v>4</v>
      </c>
      <c r="E4" s="144"/>
      <c r="F4" s="145"/>
      <c r="G4" s="138"/>
      <c r="H4" s="138"/>
      <c r="I4" s="138"/>
      <c r="J4" s="138"/>
      <c r="K4" s="138"/>
      <c r="L4" s="146" t="s">
        <v>4</v>
      </c>
      <c r="M4" s="144"/>
      <c r="N4" s="145"/>
      <c r="O4" s="138"/>
      <c r="P4" s="138"/>
      <c r="Q4" s="138"/>
      <c r="R4" s="134"/>
      <c r="S4" s="134"/>
      <c r="T4" s="1"/>
    </row>
    <row r="5" spans="1:20" ht="19.5" customHeight="1" x14ac:dyDescent="0.2">
      <c r="A5" s="1"/>
      <c r="B5" s="159"/>
      <c r="C5" s="159"/>
      <c r="D5" s="160" t="s">
        <v>5</v>
      </c>
      <c r="E5" s="149">
        <v>165</v>
      </c>
      <c r="F5" s="161"/>
      <c r="G5" s="139" t="s">
        <v>6</v>
      </c>
      <c r="H5" s="152">
        <v>3.4</v>
      </c>
      <c r="I5" s="162" t="s">
        <v>7</v>
      </c>
      <c r="J5" s="139"/>
      <c r="K5" s="163" t="s">
        <v>5</v>
      </c>
      <c r="L5" s="164"/>
      <c r="M5" s="149">
        <v>173</v>
      </c>
      <c r="N5" s="161" t="s">
        <v>8</v>
      </c>
      <c r="O5" s="139" t="s">
        <v>6</v>
      </c>
      <c r="P5" s="152">
        <v>3.4</v>
      </c>
      <c r="Q5" s="162" t="s">
        <v>7</v>
      </c>
      <c r="R5" s="134"/>
      <c r="S5" s="134"/>
      <c r="T5" s="1"/>
    </row>
    <row r="6" spans="1:20" ht="19.5" customHeight="1" x14ac:dyDescent="0.2">
      <c r="A6" s="203" t="s">
        <v>9</v>
      </c>
      <c r="B6" s="200"/>
      <c r="C6" s="71"/>
      <c r="D6" s="204"/>
      <c r="E6" s="205" t="s">
        <v>10</v>
      </c>
      <c r="F6" s="205"/>
      <c r="G6" s="201">
        <f>E5/H5</f>
        <v>48.529411764705884</v>
      </c>
      <c r="H6" s="205"/>
      <c r="I6" s="201">
        <f>G6*2</f>
        <v>97.058823529411768</v>
      </c>
      <c r="J6" s="202" t="s">
        <v>11</v>
      </c>
      <c r="K6" s="204"/>
      <c r="L6" s="205" t="s">
        <v>10</v>
      </c>
      <c r="M6" s="205"/>
      <c r="N6" s="201">
        <f>M5/P5</f>
        <v>50.882352941176471</v>
      </c>
      <c r="O6" s="205"/>
      <c r="P6" s="201">
        <f>N6*2</f>
        <v>101.76470588235294</v>
      </c>
      <c r="Q6" s="202" t="s">
        <v>11</v>
      </c>
      <c r="R6" s="206" t="s">
        <v>12</v>
      </c>
      <c r="S6" s="71"/>
      <c r="T6" s="202" t="s">
        <v>11</v>
      </c>
    </row>
    <row r="7" spans="1:20" ht="19.5" customHeight="1" x14ac:dyDescent="0.2">
      <c r="A7" s="71"/>
      <c r="B7" s="207" t="s">
        <v>13</v>
      </c>
      <c r="C7" s="202" t="s">
        <v>14</v>
      </c>
      <c r="D7" s="202" t="s">
        <v>15</v>
      </c>
      <c r="E7" s="208" t="s">
        <v>16</v>
      </c>
      <c r="F7" s="209" t="s">
        <v>17</v>
      </c>
      <c r="G7" s="185" t="s">
        <v>18</v>
      </c>
      <c r="H7" s="71"/>
      <c r="I7" s="71"/>
      <c r="J7" s="71"/>
      <c r="K7" s="202" t="s">
        <v>15</v>
      </c>
      <c r="L7" s="208" t="s">
        <v>16</v>
      </c>
      <c r="M7" s="209" t="s">
        <v>17</v>
      </c>
      <c r="N7" s="210" t="s">
        <v>18</v>
      </c>
      <c r="O7" s="211"/>
      <c r="P7" s="212"/>
      <c r="Q7" s="71"/>
      <c r="R7" s="208" t="s">
        <v>19</v>
      </c>
      <c r="S7" s="208" t="s">
        <v>20</v>
      </c>
      <c r="T7" s="71"/>
    </row>
    <row r="8" spans="1:20" ht="19.5" customHeight="1" x14ac:dyDescent="0.2">
      <c r="A8" s="71"/>
      <c r="B8" s="71"/>
      <c r="C8" s="71"/>
      <c r="D8" s="71"/>
      <c r="E8" s="71"/>
      <c r="F8" s="209" t="s">
        <v>7</v>
      </c>
      <c r="G8" s="209" t="s">
        <v>21</v>
      </c>
      <c r="H8" s="209" t="s">
        <v>22</v>
      </c>
      <c r="I8" s="209" t="s">
        <v>23</v>
      </c>
      <c r="J8" s="71"/>
      <c r="K8" s="71"/>
      <c r="L8" s="71"/>
      <c r="M8" s="209" t="s">
        <v>7</v>
      </c>
      <c r="N8" s="209" t="s">
        <v>21</v>
      </c>
      <c r="O8" s="209" t="s">
        <v>22</v>
      </c>
      <c r="P8" s="209" t="s">
        <v>23</v>
      </c>
      <c r="Q8" s="71"/>
      <c r="R8" s="71"/>
      <c r="S8" s="71"/>
      <c r="T8" s="71"/>
    </row>
    <row r="9" spans="1:20" ht="19.5" customHeight="1" x14ac:dyDescent="0.2">
      <c r="A9" s="14"/>
      <c r="B9" s="15" t="s">
        <v>24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5"/>
      <c r="S9" s="13"/>
      <c r="T9" s="16"/>
    </row>
    <row r="10" spans="1:20" ht="37.5" hidden="1" customHeight="1" x14ac:dyDescent="0.25">
      <c r="A10" s="17">
        <v>37</v>
      </c>
      <c r="B10" s="18"/>
      <c r="C10" s="18"/>
      <c r="D10" s="19"/>
      <c r="E10" s="20"/>
      <c r="F10" s="21" t="e">
        <f t="shared" ref="F10:F17" si="0">$E$5/E10</f>
        <v>#DIV/0!</v>
      </c>
      <c r="G10" s="22">
        <f t="shared" ref="G10:G17" si="1">IF(OR(D10="diskv.",D10="n"),50,5*D10)</f>
        <v>0</v>
      </c>
      <c r="H10" s="21">
        <f t="shared" ref="H10:H17" si="2">IF(E10="-","-",(IF(E10&gt;I$6,"diskv.",IF(E10&gt;G$6,E10-G$6,0))))</f>
        <v>0</v>
      </c>
      <c r="I10" s="23">
        <f t="shared" ref="I10:I32" si="3">IF(OR(D10="diskv.",D10="ns",G10="diskv."),100,G10+H10)</f>
        <v>0</v>
      </c>
      <c r="J10" s="24"/>
      <c r="K10" s="22"/>
      <c r="L10" s="21"/>
      <c r="M10" s="21" t="e">
        <f t="shared" ref="M10:M17" si="4">$M$5/L10</f>
        <v>#DIV/0!</v>
      </c>
      <c r="N10" s="22">
        <f t="shared" ref="N10:N15" si="5">IF(OR(K10="diskv.",K10="n"),50,5*K10)</f>
        <v>0</v>
      </c>
      <c r="O10" s="21">
        <f t="shared" ref="O10:O15" si="6">IF(L10="-","-",(IF(L10&gt;P$6,"diskv.",IF(L10&gt;N$6,L10-N$6,0))))</f>
        <v>0</v>
      </c>
      <c r="P10" s="23">
        <f t="shared" ref="P10:P15" si="7">IF(OR(K10="diskv.",K10="ns",N10="diskv."),100,N10+O10)</f>
        <v>0</v>
      </c>
      <c r="Q10" s="24"/>
      <c r="R10" s="25">
        <f t="shared" ref="R10:R17" si="8">E10+L10</f>
        <v>0</v>
      </c>
      <c r="S10" s="25">
        <f t="shared" ref="S10:S17" si="9">I10+P10</f>
        <v>0</v>
      </c>
      <c r="T10" s="26"/>
    </row>
    <row r="11" spans="1:20" ht="34.5" customHeight="1" x14ac:dyDescent="0.25">
      <c r="A11" s="79">
        <v>30</v>
      </c>
      <c r="B11" s="55" t="s">
        <v>89</v>
      </c>
      <c r="C11" s="55" t="s">
        <v>90</v>
      </c>
      <c r="D11" s="56">
        <v>2</v>
      </c>
      <c r="E11" s="57">
        <v>38.229999999999997</v>
      </c>
      <c r="F11" s="58">
        <f t="shared" si="0"/>
        <v>4.3159822129217895</v>
      </c>
      <c r="G11" s="59">
        <f>IF(OR(D11="diskv.",D11="n"),100,5*D11)</f>
        <v>10</v>
      </c>
      <c r="H11" s="58">
        <f t="shared" si="2"/>
        <v>0</v>
      </c>
      <c r="I11" s="60">
        <f t="shared" si="3"/>
        <v>10</v>
      </c>
      <c r="J11" s="61"/>
      <c r="K11" s="62"/>
      <c r="L11" s="63">
        <v>43.24</v>
      </c>
      <c r="M11" s="58">
        <f t="shared" si="4"/>
        <v>4.0009250693802034</v>
      </c>
      <c r="N11" s="59">
        <f>IF(OR(K11="diskv.",K11="n"),100,5*K11)</f>
        <v>0</v>
      </c>
      <c r="O11" s="58">
        <f t="shared" si="6"/>
        <v>0</v>
      </c>
      <c r="P11" s="60">
        <f t="shared" si="7"/>
        <v>0</v>
      </c>
      <c r="Q11" s="61">
        <v>1</v>
      </c>
      <c r="R11" s="64">
        <f t="shared" si="8"/>
        <v>81.47</v>
      </c>
      <c r="S11" s="64">
        <f t="shared" si="9"/>
        <v>10</v>
      </c>
      <c r="T11" s="65">
        <v>2</v>
      </c>
    </row>
    <row r="12" spans="1:20" ht="34.5" customHeight="1" x14ac:dyDescent="0.25">
      <c r="A12" s="79">
        <v>31</v>
      </c>
      <c r="B12" s="55" t="s">
        <v>91</v>
      </c>
      <c r="C12" s="55" t="s">
        <v>92</v>
      </c>
      <c r="D12" s="56" t="s">
        <v>27</v>
      </c>
      <c r="E12" s="57"/>
      <c r="F12" s="58" t="e">
        <f t="shared" si="0"/>
        <v>#DIV/0!</v>
      </c>
      <c r="G12" s="59">
        <f t="shared" ref="G12:G17" si="10">IF(OR(D12="diskv.",D12="n"),100,5*D12)</f>
        <v>100</v>
      </c>
      <c r="H12" s="58">
        <f t="shared" si="2"/>
        <v>0</v>
      </c>
      <c r="I12" s="60">
        <f t="shared" si="3"/>
        <v>100</v>
      </c>
      <c r="J12" s="61"/>
      <c r="K12" s="62">
        <v>2</v>
      </c>
      <c r="L12" s="63">
        <v>34.630000000000003</v>
      </c>
      <c r="M12" s="58">
        <f t="shared" si="4"/>
        <v>4.9956684955241117</v>
      </c>
      <c r="N12" s="59">
        <f t="shared" ref="N12:N17" si="11">IF(OR(K12="diskv.",K12="n"),100,5*K12)</f>
        <v>10</v>
      </c>
      <c r="O12" s="58">
        <f t="shared" si="6"/>
        <v>0</v>
      </c>
      <c r="P12" s="60">
        <f t="shared" si="7"/>
        <v>10</v>
      </c>
      <c r="Q12" s="61"/>
      <c r="R12" s="64">
        <f t="shared" si="8"/>
        <v>34.630000000000003</v>
      </c>
      <c r="S12" s="64">
        <f t="shared" si="9"/>
        <v>110</v>
      </c>
      <c r="T12" s="65"/>
    </row>
    <row r="13" spans="1:20" ht="30" x14ac:dyDescent="0.25">
      <c r="A13" s="79">
        <v>32</v>
      </c>
      <c r="B13" s="66" t="s">
        <v>93</v>
      </c>
      <c r="C13" s="55" t="s">
        <v>94</v>
      </c>
      <c r="D13" s="56">
        <v>1</v>
      </c>
      <c r="E13" s="57">
        <v>30.67</v>
      </c>
      <c r="F13" s="58">
        <f t="shared" si="0"/>
        <v>5.3798500163025755</v>
      </c>
      <c r="G13" s="59">
        <f t="shared" si="10"/>
        <v>5</v>
      </c>
      <c r="H13" s="58">
        <f t="shared" si="2"/>
        <v>0</v>
      </c>
      <c r="I13" s="60">
        <f t="shared" si="3"/>
        <v>5</v>
      </c>
      <c r="J13" s="61">
        <v>2</v>
      </c>
      <c r="K13" s="62" t="s">
        <v>27</v>
      </c>
      <c r="L13" s="63"/>
      <c r="M13" s="58" t="e">
        <f t="shared" si="4"/>
        <v>#DIV/0!</v>
      </c>
      <c r="N13" s="59">
        <f t="shared" si="11"/>
        <v>100</v>
      </c>
      <c r="O13" s="58">
        <f t="shared" si="6"/>
        <v>0</v>
      </c>
      <c r="P13" s="60">
        <f t="shared" si="7"/>
        <v>100</v>
      </c>
      <c r="Q13" s="61"/>
      <c r="R13" s="64">
        <f t="shared" si="8"/>
        <v>30.67</v>
      </c>
      <c r="S13" s="64">
        <f t="shared" si="9"/>
        <v>105</v>
      </c>
      <c r="T13" s="65"/>
    </row>
    <row r="14" spans="1:20" ht="15.75" x14ac:dyDescent="0.25">
      <c r="A14" s="79">
        <v>33</v>
      </c>
      <c r="B14" s="67" t="s">
        <v>95</v>
      </c>
      <c r="C14" s="67" t="s">
        <v>96</v>
      </c>
      <c r="D14" s="56" t="s">
        <v>27</v>
      </c>
      <c r="E14" s="57"/>
      <c r="F14" s="58" t="e">
        <f t="shared" si="0"/>
        <v>#DIV/0!</v>
      </c>
      <c r="G14" s="59">
        <f t="shared" si="10"/>
        <v>100</v>
      </c>
      <c r="H14" s="58">
        <f t="shared" si="2"/>
        <v>0</v>
      </c>
      <c r="I14" s="60">
        <f t="shared" si="3"/>
        <v>100</v>
      </c>
      <c r="J14" s="61"/>
      <c r="K14" s="62">
        <v>2</v>
      </c>
      <c r="L14" s="63">
        <v>40.82</v>
      </c>
      <c r="M14" s="58">
        <f t="shared" si="4"/>
        <v>4.2381185693287602</v>
      </c>
      <c r="N14" s="59">
        <f t="shared" si="11"/>
        <v>10</v>
      </c>
      <c r="O14" s="58">
        <f t="shared" si="6"/>
        <v>0</v>
      </c>
      <c r="P14" s="60">
        <f t="shared" si="7"/>
        <v>10</v>
      </c>
      <c r="Q14" s="61"/>
      <c r="R14" s="64">
        <f t="shared" si="8"/>
        <v>40.82</v>
      </c>
      <c r="S14" s="64">
        <f t="shared" si="9"/>
        <v>110</v>
      </c>
      <c r="T14" s="65"/>
    </row>
    <row r="15" spans="1:20" ht="28.5" customHeight="1" x14ac:dyDescent="0.25">
      <c r="A15" s="79">
        <v>34</v>
      </c>
      <c r="B15" s="67" t="s">
        <v>97</v>
      </c>
      <c r="C15" s="67" t="s">
        <v>98</v>
      </c>
      <c r="D15" s="56" t="s">
        <v>27</v>
      </c>
      <c r="E15" s="57"/>
      <c r="F15" s="58" t="e">
        <f t="shared" si="0"/>
        <v>#DIV/0!</v>
      </c>
      <c r="G15" s="59">
        <f t="shared" si="10"/>
        <v>100</v>
      </c>
      <c r="H15" s="58">
        <f t="shared" si="2"/>
        <v>0</v>
      </c>
      <c r="I15" s="60">
        <f t="shared" si="3"/>
        <v>100</v>
      </c>
      <c r="J15" s="61"/>
      <c r="K15" s="62">
        <v>1</v>
      </c>
      <c r="L15" s="63">
        <v>49.22</v>
      </c>
      <c r="M15" s="58">
        <f t="shared" si="4"/>
        <v>3.5148313693620481</v>
      </c>
      <c r="N15" s="59">
        <f t="shared" si="11"/>
        <v>5</v>
      </c>
      <c r="O15" s="58">
        <f t="shared" si="6"/>
        <v>0</v>
      </c>
      <c r="P15" s="60">
        <f t="shared" si="7"/>
        <v>5</v>
      </c>
      <c r="Q15" s="61"/>
      <c r="R15" s="64">
        <f t="shared" si="8"/>
        <v>49.22</v>
      </c>
      <c r="S15" s="64">
        <f t="shared" si="9"/>
        <v>105</v>
      </c>
      <c r="T15" s="65"/>
    </row>
    <row r="16" spans="1:20" ht="28.5" customHeight="1" x14ac:dyDescent="0.25">
      <c r="A16" s="79">
        <v>35</v>
      </c>
      <c r="B16" s="67" t="s">
        <v>99</v>
      </c>
      <c r="C16" s="67" t="s">
        <v>100</v>
      </c>
      <c r="D16" s="56"/>
      <c r="E16" s="57">
        <v>50.3</v>
      </c>
      <c r="F16" s="58">
        <f t="shared" si="0"/>
        <v>3.2803180914512926</v>
      </c>
      <c r="G16" s="59">
        <f t="shared" si="10"/>
        <v>0</v>
      </c>
      <c r="H16" s="58">
        <f t="shared" si="2"/>
        <v>1.7705882352941131</v>
      </c>
      <c r="I16" s="60">
        <f t="shared" si="3"/>
        <v>1.7705882352941131</v>
      </c>
      <c r="J16" s="61">
        <v>1</v>
      </c>
      <c r="K16" s="62"/>
      <c r="L16" s="63">
        <v>59.55</v>
      </c>
      <c r="M16" s="58">
        <f t="shared" si="4"/>
        <v>2.9051217464315702</v>
      </c>
      <c r="N16" s="59">
        <f t="shared" si="11"/>
        <v>0</v>
      </c>
      <c r="O16" s="59">
        <v>8.5500000000000007</v>
      </c>
      <c r="P16" s="60">
        <v>8.5500000000000007</v>
      </c>
      <c r="Q16" s="61">
        <v>2</v>
      </c>
      <c r="R16" s="64">
        <f t="shared" si="8"/>
        <v>109.85</v>
      </c>
      <c r="S16" s="64">
        <f t="shared" si="9"/>
        <v>10.320588235294114</v>
      </c>
      <c r="T16" s="65">
        <v>1</v>
      </c>
    </row>
    <row r="17" spans="1:21" ht="28.5" customHeight="1" x14ac:dyDescent="0.25">
      <c r="A17" s="93">
        <v>36</v>
      </c>
      <c r="B17" s="237" t="s">
        <v>101</v>
      </c>
      <c r="C17" s="237" t="s">
        <v>102</v>
      </c>
      <c r="D17" s="238">
        <v>1</v>
      </c>
      <c r="E17" s="97">
        <v>41.8</v>
      </c>
      <c r="F17" s="98">
        <f t="shared" si="0"/>
        <v>3.9473684210526319</v>
      </c>
      <c r="G17" s="239">
        <f t="shared" si="10"/>
        <v>5</v>
      </c>
      <c r="H17" s="98">
        <f t="shared" si="2"/>
        <v>0</v>
      </c>
      <c r="I17" s="240">
        <f t="shared" si="3"/>
        <v>5</v>
      </c>
      <c r="J17" s="123">
        <v>3</v>
      </c>
      <c r="K17" s="95">
        <v>1</v>
      </c>
      <c r="L17" s="96">
        <v>45.44</v>
      </c>
      <c r="M17" s="98">
        <f t="shared" si="4"/>
        <v>3.807218309859155</v>
      </c>
      <c r="N17" s="239">
        <f t="shared" si="11"/>
        <v>5</v>
      </c>
      <c r="O17" s="98">
        <f>IF(L17="-","-",(IF(L17&gt;P$6,"diskv.",IF(L17&gt;N$6,L17-N$6,0))))</f>
        <v>0</v>
      </c>
      <c r="P17" s="240">
        <f>IF(OR(K17="diskv.",K17="ns",N17="diskv."),100,N17+O17)</f>
        <v>5</v>
      </c>
      <c r="Q17" s="123">
        <v>3</v>
      </c>
      <c r="R17" s="241">
        <f t="shared" si="8"/>
        <v>87.24</v>
      </c>
      <c r="S17" s="241">
        <f t="shared" si="9"/>
        <v>10</v>
      </c>
      <c r="T17" s="242">
        <v>3</v>
      </c>
    </row>
    <row r="18" spans="1:21" ht="19.5" customHeight="1" x14ac:dyDescent="0.2">
      <c r="A18" s="112"/>
      <c r="B18" s="106" t="s">
        <v>42</v>
      </c>
      <c r="C18" s="106"/>
      <c r="D18" s="250"/>
      <c r="E18" s="251"/>
      <c r="F18" s="251"/>
      <c r="G18" s="251"/>
      <c r="H18" s="251"/>
      <c r="I18" s="251"/>
      <c r="J18" s="252"/>
      <c r="K18" s="253"/>
      <c r="L18" s="252"/>
      <c r="M18" s="251"/>
      <c r="N18" s="251"/>
      <c r="O18" s="251"/>
      <c r="P18" s="251"/>
      <c r="Q18" s="252"/>
      <c r="R18" s="254"/>
      <c r="S18" s="255"/>
      <c r="T18" s="256"/>
    </row>
    <row r="19" spans="1:21" ht="27" customHeight="1" x14ac:dyDescent="0.25">
      <c r="A19" s="99">
        <v>37</v>
      </c>
      <c r="B19" s="243" t="s">
        <v>103</v>
      </c>
      <c r="C19" s="243" t="s">
        <v>104</v>
      </c>
      <c r="D19" s="244">
        <v>3</v>
      </c>
      <c r="E19" s="245">
        <v>52.14</v>
      </c>
      <c r="F19" s="104">
        <f t="shared" ref="F19:F21" si="12">$E$5/E19</f>
        <v>3.1645569620253164</v>
      </c>
      <c r="G19" s="246">
        <f>IF(OR(D19="diskv.",D19="n"),100,5*D19)</f>
        <v>15</v>
      </c>
      <c r="H19" s="104">
        <f t="shared" ref="H19:H21" si="13">IF(E19="-","-",(IF(E19&gt;I$6,"diskv.",IF(E19&gt;G$6,E19-G$6,0))))</f>
        <v>3.6105882352941165</v>
      </c>
      <c r="I19" s="247">
        <f t="shared" si="3"/>
        <v>18.610588235294117</v>
      </c>
      <c r="J19" s="124">
        <v>2</v>
      </c>
      <c r="K19" s="101" t="s">
        <v>27</v>
      </c>
      <c r="L19" s="102"/>
      <c r="M19" s="104" t="e">
        <f t="shared" ref="M19:M21" si="14">$M$5/L19</f>
        <v>#DIV/0!</v>
      </c>
      <c r="N19" s="246">
        <f>IF(OR(K19="diskv.",K19="n"),100,5*K19)</f>
        <v>100</v>
      </c>
      <c r="O19" s="104">
        <f t="shared" ref="O19:O21" si="15">IF(L19="-","-",(IF(L19&gt;P$6,"diskv.",IF(L19&gt;N$6,L19-N$6,0))))</f>
        <v>0</v>
      </c>
      <c r="P19" s="247">
        <f t="shared" ref="P19:P21" si="16">IF(OR(K19="diskv.",K19="ns",N19="diskv."),100,N19+O19)</f>
        <v>100</v>
      </c>
      <c r="Q19" s="124"/>
      <c r="R19" s="248">
        <f t="shared" ref="R19:R21" si="17">E19+L19</f>
        <v>52.14</v>
      </c>
      <c r="S19" s="248">
        <f t="shared" ref="S19:S21" si="18">I19+P19</f>
        <v>118.61058823529412</v>
      </c>
      <c r="T19" s="249">
        <v>2</v>
      </c>
    </row>
    <row r="20" spans="1:21" ht="27" customHeight="1" x14ac:dyDescent="0.25">
      <c r="A20" s="79">
        <v>38</v>
      </c>
      <c r="B20" s="72" t="s">
        <v>105</v>
      </c>
      <c r="C20" s="72" t="s">
        <v>106</v>
      </c>
      <c r="D20" s="87">
        <v>1</v>
      </c>
      <c r="E20" s="88">
        <v>53.57</v>
      </c>
      <c r="F20" s="58">
        <f t="shared" si="12"/>
        <v>3.0800821355236141</v>
      </c>
      <c r="G20" s="59">
        <f t="shared" ref="G20:G21" si="19">IF(OR(D20="diskv.",D20="n"),100,5*D20)</f>
        <v>5</v>
      </c>
      <c r="H20" s="58">
        <f t="shared" si="13"/>
        <v>5.0405882352941163</v>
      </c>
      <c r="I20" s="60">
        <f t="shared" si="3"/>
        <v>10.040588235294116</v>
      </c>
      <c r="J20" s="61">
        <v>1</v>
      </c>
      <c r="K20" s="62">
        <v>1</v>
      </c>
      <c r="L20" s="63">
        <v>53.09</v>
      </c>
      <c r="M20" s="58">
        <f t="shared" si="14"/>
        <v>3.2586174420794873</v>
      </c>
      <c r="N20" s="59">
        <f t="shared" ref="N20:N21" si="20">IF(OR(K20="diskv.",K20="n"),100,5*K20)</f>
        <v>5</v>
      </c>
      <c r="O20" s="58">
        <f t="shared" si="15"/>
        <v>2.2076470588235324</v>
      </c>
      <c r="P20" s="60">
        <f t="shared" si="16"/>
        <v>7.2076470588235324</v>
      </c>
      <c r="Q20" s="61">
        <v>1</v>
      </c>
      <c r="R20" s="64">
        <f t="shared" si="17"/>
        <v>106.66</v>
      </c>
      <c r="S20" s="64">
        <f t="shared" si="18"/>
        <v>17.248235294117649</v>
      </c>
      <c r="T20" s="65">
        <v>1</v>
      </c>
    </row>
    <row r="21" spans="1:21" ht="27" customHeight="1" x14ac:dyDescent="0.25">
      <c r="A21" s="93">
        <v>39</v>
      </c>
      <c r="B21" s="237" t="s">
        <v>107</v>
      </c>
      <c r="C21" s="237" t="s">
        <v>108</v>
      </c>
      <c r="D21" s="257" t="s">
        <v>27</v>
      </c>
      <c r="E21" s="258"/>
      <c r="F21" s="98" t="e">
        <f t="shared" si="12"/>
        <v>#DIV/0!</v>
      </c>
      <c r="G21" s="239">
        <f t="shared" si="19"/>
        <v>100</v>
      </c>
      <c r="H21" s="98">
        <f t="shared" si="13"/>
        <v>0</v>
      </c>
      <c r="I21" s="240">
        <f t="shared" si="3"/>
        <v>100</v>
      </c>
      <c r="J21" s="123"/>
      <c r="K21" s="95" t="s">
        <v>27</v>
      </c>
      <c r="L21" s="96"/>
      <c r="M21" s="98" t="e">
        <f t="shared" si="14"/>
        <v>#DIV/0!</v>
      </c>
      <c r="N21" s="239">
        <f t="shared" si="20"/>
        <v>100</v>
      </c>
      <c r="O21" s="98">
        <f t="shared" si="15"/>
        <v>0</v>
      </c>
      <c r="P21" s="240">
        <f t="shared" si="16"/>
        <v>100</v>
      </c>
      <c r="Q21" s="123"/>
      <c r="R21" s="241">
        <f t="shared" si="17"/>
        <v>0</v>
      </c>
      <c r="S21" s="241">
        <f t="shared" si="18"/>
        <v>200</v>
      </c>
      <c r="T21" s="242"/>
    </row>
    <row r="22" spans="1:21" ht="19.5" customHeight="1" x14ac:dyDescent="0.2">
      <c r="A22" s="112"/>
      <c r="B22" s="263" t="s">
        <v>55</v>
      </c>
      <c r="C22" s="263"/>
      <c r="D22" s="264"/>
      <c r="E22" s="265"/>
      <c r="F22" s="266"/>
      <c r="G22" s="265"/>
      <c r="H22" s="266"/>
      <c r="I22" s="251"/>
      <c r="J22" s="267"/>
      <c r="K22" s="268"/>
      <c r="L22" s="269"/>
      <c r="M22" s="266"/>
      <c r="N22" s="265"/>
      <c r="O22" s="266"/>
      <c r="P22" s="266"/>
      <c r="Q22" s="269"/>
      <c r="R22" s="270"/>
      <c r="S22" s="255"/>
      <c r="T22" s="271"/>
      <c r="U22" s="3"/>
    </row>
    <row r="23" spans="1:21" ht="28.5" customHeight="1" x14ac:dyDescent="0.25">
      <c r="A23" s="99">
        <v>40</v>
      </c>
      <c r="B23" s="259" t="s">
        <v>109</v>
      </c>
      <c r="C23" s="100" t="s">
        <v>110</v>
      </c>
      <c r="D23" s="260">
        <v>1</v>
      </c>
      <c r="E23" s="103">
        <v>34.619999999999997</v>
      </c>
      <c r="F23" s="104">
        <f t="shared" ref="F23:F32" si="21">$E$5/E23</f>
        <v>4.7660311958405552</v>
      </c>
      <c r="G23" s="246">
        <f>IF(OR(D23="diskv.",D23="n"),100,5*D23)</f>
        <v>5</v>
      </c>
      <c r="H23" s="104">
        <f t="shared" ref="H23:H32" si="22">IF(E23="-","-",(IF(E23&gt;I$6,"diskv.",IF(E23&gt;G$6,E23-G$6,0))))</f>
        <v>0</v>
      </c>
      <c r="I23" s="247">
        <f t="shared" si="3"/>
        <v>5</v>
      </c>
      <c r="J23" s="124">
        <v>2</v>
      </c>
      <c r="K23" s="261" t="s">
        <v>27</v>
      </c>
      <c r="L23" s="262"/>
      <c r="M23" s="104" t="e">
        <f t="shared" ref="M23:M32" si="23">$E$5/L23</f>
        <v>#DIV/0!</v>
      </c>
      <c r="N23" s="246">
        <f>IF(OR(K23="diskv.",K23="n"),100,5*K23)</f>
        <v>100</v>
      </c>
      <c r="O23" s="104">
        <f t="shared" ref="O23:O32" si="24">IF(L23="-","-",(IF(L23&gt;P$6,"diskv.",IF(L23&gt;N$6,L23-N$6,0))))</f>
        <v>0</v>
      </c>
      <c r="P23" s="247">
        <f t="shared" ref="P23:P32" si="25">IF(OR(K23="diskv.",K23="ns",N23="diskv."),100,N23+O23)</f>
        <v>100</v>
      </c>
      <c r="Q23" s="124"/>
      <c r="R23" s="248">
        <f t="shared" ref="R23:R32" si="26">E23+L23</f>
        <v>34.619999999999997</v>
      </c>
      <c r="S23" s="248">
        <f t="shared" ref="S23:S32" si="27">I23+P23</f>
        <v>105</v>
      </c>
      <c r="T23" s="249"/>
    </row>
    <row r="24" spans="1:21" ht="19.5" customHeight="1" x14ac:dyDescent="0.25">
      <c r="A24" s="79">
        <v>41</v>
      </c>
      <c r="B24" s="55" t="s">
        <v>111</v>
      </c>
      <c r="C24" s="72" t="s">
        <v>112</v>
      </c>
      <c r="D24" s="56">
        <v>5</v>
      </c>
      <c r="E24" s="57">
        <v>53.58</v>
      </c>
      <c r="F24" s="58">
        <f t="shared" si="21"/>
        <v>3.0795072788353863</v>
      </c>
      <c r="G24" s="59">
        <f t="shared" ref="G24:G32" si="28">IF(OR(D24="diskv.",D24="n"),100,5*D24)</f>
        <v>25</v>
      </c>
      <c r="H24" s="58">
        <f t="shared" si="22"/>
        <v>5.0505882352941143</v>
      </c>
      <c r="I24" s="60">
        <f t="shared" si="3"/>
        <v>30.050588235294114</v>
      </c>
      <c r="J24" s="61"/>
      <c r="K24" s="62" t="s">
        <v>27</v>
      </c>
      <c r="L24" s="63"/>
      <c r="M24" s="58" t="e">
        <f t="shared" si="23"/>
        <v>#DIV/0!</v>
      </c>
      <c r="N24" s="59">
        <f t="shared" ref="N24:N32" si="29">IF(OR(K24="diskv.",K24="n"),100,5*K24)</f>
        <v>100</v>
      </c>
      <c r="O24" s="58">
        <f t="shared" si="24"/>
        <v>0</v>
      </c>
      <c r="P24" s="60">
        <f t="shared" si="25"/>
        <v>100</v>
      </c>
      <c r="Q24" s="61"/>
      <c r="R24" s="64">
        <f t="shared" si="26"/>
        <v>53.58</v>
      </c>
      <c r="S24" s="64">
        <f t="shared" si="27"/>
        <v>130.05058823529413</v>
      </c>
      <c r="T24" s="65"/>
    </row>
    <row r="25" spans="1:21" ht="19.5" customHeight="1" x14ac:dyDescent="0.25">
      <c r="A25" s="79">
        <v>42</v>
      </c>
      <c r="B25" s="72" t="s">
        <v>45</v>
      </c>
      <c r="C25" s="72" t="s">
        <v>113</v>
      </c>
      <c r="D25" s="56">
        <v>2</v>
      </c>
      <c r="E25" s="57">
        <v>25.32</v>
      </c>
      <c r="F25" s="58">
        <f t="shared" si="21"/>
        <v>6.5165876777251182</v>
      </c>
      <c r="G25" s="59">
        <f t="shared" si="28"/>
        <v>10</v>
      </c>
      <c r="H25" s="58">
        <f t="shared" si="22"/>
        <v>0</v>
      </c>
      <c r="I25" s="60">
        <f t="shared" si="3"/>
        <v>10</v>
      </c>
      <c r="J25" s="61">
        <v>3</v>
      </c>
      <c r="K25" s="62">
        <v>2</v>
      </c>
      <c r="L25" s="63">
        <v>31.95</v>
      </c>
      <c r="M25" s="58">
        <f t="shared" si="23"/>
        <v>5.164319248826291</v>
      </c>
      <c r="N25" s="59">
        <f t="shared" si="29"/>
        <v>10</v>
      </c>
      <c r="O25" s="58">
        <f t="shared" si="24"/>
        <v>0</v>
      </c>
      <c r="P25" s="60">
        <f t="shared" si="25"/>
        <v>10</v>
      </c>
      <c r="Q25" s="61">
        <v>2</v>
      </c>
      <c r="R25" s="64">
        <f t="shared" si="26"/>
        <v>57.269999999999996</v>
      </c>
      <c r="S25" s="64">
        <f t="shared" si="27"/>
        <v>20</v>
      </c>
      <c r="T25" s="65">
        <v>2</v>
      </c>
    </row>
    <row r="26" spans="1:21" ht="36.75" customHeight="1" x14ac:dyDescent="0.25">
      <c r="A26" s="79">
        <v>43</v>
      </c>
      <c r="B26" s="55" t="s">
        <v>105</v>
      </c>
      <c r="C26" s="72" t="s">
        <v>114</v>
      </c>
      <c r="D26" s="87">
        <v>2</v>
      </c>
      <c r="E26" s="88">
        <v>37.65</v>
      </c>
      <c r="F26" s="58">
        <f t="shared" si="21"/>
        <v>4.3824701195219129</v>
      </c>
      <c r="G26" s="59">
        <f t="shared" si="28"/>
        <v>10</v>
      </c>
      <c r="H26" s="58">
        <f t="shared" si="22"/>
        <v>0</v>
      </c>
      <c r="I26" s="60">
        <f t="shared" si="3"/>
        <v>10</v>
      </c>
      <c r="J26" s="61"/>
      <c r="K26" s="75">
        <v>1</v>
      </c>
      <c r="L26" s="76">
        <v>41.88</v>
      </c>
      <c r="M26" s="58">
        <f t="shared" si="23"/>
        <v>3.9398280802292263</v>
      </c>
      <c r="N26" s="59">
        <f t="shared" si="29"/>
        <v>5</v>
      </c>
      <c r="O26" s="58">
        <f t="shared" si="24"/>
        <v>0</v>
      </c>
      <c r="P26" s="60">
        <f t="shared" si="25"/>
        <v>5</v>
      </c>
      <c r="Q26" s="61">
        <v>1</v>
      </c>
      <c r="R26" s="64">
        <f t="shared" si="26"/>
        <v>79.53</v>
      </c>
      <c r="S26" s="64">
        <f t="shared" si="27"/>
        <v>15</v>
      </c>
      <c r="T26" s="65">
        <v>1</v>
      </c>
    </row>
    <row r="27" spans="1:21" ht="19.5" customHeight="1" x14ac:dyDescent="0.25">
      <c r="A27" s="79">
        <v>44</v>
      </c>
      <c r="B27" s="72" t="s">
        <v>115</v>
      </c>
      <c r="C27" s="72" t="s">
        <v>116</v>
      </c>
      <c r="D27" s="87">
        <v>3</v>
      </c>
      <c r="E27" s="88">
        <v>26.86</v>
      </c>
      <c r="F27" s="58">
        <f t="shared" si="21"/>
        <v>6.1429635145197317</v>
      </c>
      <c r="G27" s="59">
        <f t="shared" si="28"/>
        <v>15</v>
      </c>
      <c r="H27" s="58">
        <f t="shared" si="22"/>
        <v>0</v>
      </c>
      <c r="I27" s="60">
        <f t="shared" si="3"/>
        <v>15</v>
      </c>
      <c r="J27" s="61"/>
      <c r="K27" s="75" t="s">
        <v>27</v>
      </c>
      <c r="L27" s="76"/>
      <c r="M27" s="58" t="e">
        <f t="shared" si="23"/>
        <v>#DIV/0!</v>
      </c>
      <c r="N27" s="59">
        <f t="shared" si="29"/>
        <v>100</v>
      </c>
      <c r="O27" s="58">
        <f t="shared" si="24"/>
        <v>0</v>
      </c>
      <c r="P27" s="60">
        <f t="shared" si="25"/>
        <v>100</v>
      </c>
      <c r="Q27" s="61"/>
      <c r="R27" s="64">
        <f t="shared" si="26"/>
        <v>26.86</v>
      </c>
      <c r="S27" s="64">
        <f t="shared" si="27"/>
        <v>115</v>
      </c>
      <c r="T27" s="65"/>
    </row>
    <row r="28" spans="1:21" ht="19.5" customHeight="1" x14ac:dyDescent="0.25">
      <c r="A28" s="79">
        <v>45</v>
      </c>
      <c r="B28" s="77" t="s">
        <v>60</v>
      </c>
      <c r="C28" s="78" t="s">
        <v>117</v>
      </c>
      <c r="D28" s="87" t="s">
        <v>27</v>
      </c>
      <c r="E28" s="88"/>
      <c r="F28" s="58" t="e">
        <f t="shared" si="21"/>
        <v>#DIV/0!</v>
      </c>
      <c r="G28" s="59">
        <f t="shared" si="28"/>
        <v>100</v>
      </c>
      <c r="H28" s="58">
        <f t="shared" si="22"/>
        <v>0</v>
      </c>
      <c r="I28" s="60">
        <f t="shared" si="3"/>
        <v>100</v>
      </c>
      <c r="J28" s="61"/>
      <c r="K28" s="75" t="s">
        <v>27</v>
      </c>
      <c r="L28" s="76"/>
      <c r="M28" s="58" t="e">
        <f t="shared" si="23"/>
        <v>#DIV/0!</v>
      </c>
      <c r="N28" s="59">
        <f t="shared" si="29"/>
        <v>100</v>
      </c>
      <c r="O28" s="58">
        <f t="shared" si="24"/>
        <v>0</v>
      </c>
      <c r="P28" s="60">
        <f t="shared" si="25"/>
        <v>100</v>
      </c>
      <c r="Q28" s="61"/>
      <c r="R28" s="64">
        <f t="shared" si="26"/>
        <v>0</v>
      </c>
      <c r="S28" s="64">
        <f t="shared" si="27"/>
        <v>200</v>
      </c>
      <c r="T28" s="65"/>
    </row>
    <row r="29" spans="1:21" ht="19.5" customHeight="1" x14ac:dyDescent="0.25">
      <c r="A29" s="79">
        <v>46</v>
      </c>
      <c r="B29" s="72" t="s">
        <v>47</v>
      </c>
      <c r="C29" s="72" t="s">
        <v>118</v>
      </c>
      <c r="D29" s="87">
        <v>2</v>
      </c>
      <c r="E29" s="88">
        <v>34.29</v>
      </c>
      <c r="F29" s="58">
        <f t="shared" si="21"/>
        <v>4.8118985126859144</v>
      </c>
      <c r="G29" s="59">
        <f t="shared" si="28"/>
        <v>10</v>
      </c>
      <c r="H29" s="58">
        <f t="shared" si="22"/>
        <v>0</v>
      </c>
      <c r="I29" s="60">
        <f t="shared" si="3"/>
        <v>10</v>
      </c>
      <c r="J29" s="61"/>
      <c r="K29" s="75">
        <v>2</v>
      </c>
      <c r="L29" s="76">
        <v>30.68</v>
      </c>
      <c r="M29" s="58">
        <f t="shared" si="23"/>
        <v>5.3780964797913953</v>
      </c>
      <c r="N29" s="59">
        <f t="shared" si="29"/>
        <v>10</v>
      </c>
      <c r="O29" s="58">
        <f t="shared" si="24"/>
        <v>0</v>
      </c>
      <c r="P29" s="60">
        <f t="shared" si="25"/>
        <v>10</v>
      </c>
      <c r="Q29" s="61">
        <v>3</v>
      </c>
      <c r="R29" s="64">
        <f t="shared" si="26"/>
        <v>64.97</v>
      </c>
      <c r="S29" s="64">
        <f t="shared" si="27"/>
        <v>20</v>
      </c>
      <c r="T29" s="65">
        <v>3</v>
      </c>
    </row>
    <row r="30" spans="1:21" ht="36.75" customHeight="1" x14ac:dyDescent="0.25">
      <c r="A30" s="86">
        <v>47</v>
      </c>
      <c r="B30" s="72" t="s">
        <v>119</v>
      </c>
      <c r="C30" s="72" t="s">
        <v>120</v>
      </c>
      <c r="D30" s="87" t="s">
        <v>27</v>
      </c>
      <c r="E30" s="88"/>
      <c r="F30" s="58" t="e">
        <f t="shared" si="21"/>
        <v>#DIV/0!</v>
      </c>
      <c r="G30" s="59">
        <f t="shared" si="28"/>
        <v>100</v>
      </c>
      <c r="H30" s="58">
        <f t="shared" si="22"/>
        <v>0</v>
      </c>
      <c r="I30" s="60">
        <f t="shared" si="3"/>
        <v>100</v>
      </c>
      <c r="J30" s="61"/>
      <c r="K30" s="75" t="s">
        <v>27</v>
      </c>
      <c r="L30" s="76"/>
      <c r="M30" s="58" t="e">
        <f t="shared" si="23"/>
        <v>#DIV/0!</v>
      </c>
      <c r="N30" s="59">
        <f t="shared" si="29"/>
        <v>100</v>
      </c>
      <c r="O30" s="58">
        <f t="shared" si="24"/>
        <v>0</v>
      </c>
      <c r="P30" s="60">
        <f t="shared" si="25"/>
        <v>100</v>
      </c>
      <c r="Q30" s="61"/>
      <c r="R30" s="64">
        <f t="shared" si="26"/>
        <v>0</v>
      </c>
      <c r="S30" s="64">
        <f t="shared" si="27"/>
        <v>200</v>
      </c>
      <c r="T30" s="65"/>
    </row>
    <row r="31" spans="1:21" ht="36.75" customHeight="1" x14ac:dyDescent="0.25">
      <c r="A31" s="79">
        <v>48</v>
      </c>
      <c r="B31" s="55" t="s">
        <v>121</v>
      </c>
      <c r="C31" s="72" t="s">
        <v>122</v>
      </c>
      <c r="D31" s="87">
        <v>1</v>
      </c>
      <c r="E31" s="88">
        <v>31.21</v>
      </c>
      <c r="F31" s="58">
        <f t="shared" si="21"/>
        <v>5.2867670618391536</v>
      </c>
      <c r="G31" s="59">
        <f t="shared" si="28"/>
        <v>5</v>
      </c>
      <c r="H31" s="58">
        <f t="shared" si="22"/>
        <v>0</v>
      </c>
      <c r="I31" s="60">
        <f t="shared" si="3"/>
        <v>5</v>
      </c>
      <c r="J31" s="61">
        <v>1</v>
      </c>
      <c r="K31" s="75" t="s">
        <v>27</v>
      </c>
      <c r="L31" s="76"/>
      <c r="M31" s="58" t="e">
        <f t="shared" si="23"/>
        <v>#DIV/0!</v>
      </c>
      <c r="N31" s="59">
        <f t="shared" si="29"/>
        <v>100</v>
      </c>
      <c r="O31" s="58">
        <f t="shared" si="24"/>
        <v>0</v>
      </c>
      <c r="P31" s="60">
        <f t="shared" si="25"/>
        <v>100</v>
      </c>
      <c r="Q31" s="61"/>
      <c r="R31" s="64">
        <f t="shared" si="26"/>
        <v>31.21</v>
      </c>
      <c r="S31" s="64">
        <f t="shared" si="27"/>
        <v>105</v>
      </c>
      <c r="T31" s="65"/>
    </row>
    <row r="32" spans="1:21" ht="19.5" customHeight="1" x14ac:dyDescent="0.25">
      <c r="A32" s="79">
        <v>49</v>
      </c>
      <c r="B32" s="55" t="s">
        <v>123</v>
      </c>
      <c r="C32" s="72" t="s">
        <v>124</v>
      </c>
      <c r="D32" s="87">
        <v>2</v>
      </c>
      <c r="E32" s="88">
        <v>41.41</v>
      </c>
      <c r="F32" s="58">
        <f t="shared" si="21"/>
        <v>3.9845447959430094</v>
      </c>
      <c r="G32" s="59">
        <f t="shared" si="28"/>
        <v>10</v>
      </c>
      <c r="H32" s="58">
        <f t="shared" si="22"/>
        <v>0</v>
      </c>
      <c r="I32" s="60">
        <f t="shared" si="3"/>
        <v>10</v>
      </c>
      <c r="J32" s="61"/>
      <c r="K32" s="75" t="s">
        <v>27</v>
      </c>
      <c r="L32" s="76"/>
      <c r="M32" s="58" t="e">
        <f t="shared" si="23"/>
        <v>#DIV/0!</v>
      </c>
      <c r="N32" s="59">
        <f t="shared" si="29"/>
        <v>100</v>
      </c>
      <c r="O32" s="58">
        <f t="shared" si="24"/>
        <v>0</v>
      </c>
      <c r="P32" s="60">
        <f t="shared" si="25"/>
        <v>100</v>
      </c>
      <c r="Q32" s="61"/>
      <c r="R32" s="64">
        <f t="shared" si="26"/>
        <v>41.41</v>
      </c>
      <c r="S32" s="64">
        <f t="shared" si="27"/>
        <v>110</v>
      </c>
      <c r="T32" s="65"/>
    </row>
    <row r="33" spans="1:20" ht="19.5" customHeight="1" x14ac:dyDescent="0.2">
      <c r="A33" s="1"/>
      <c r="B33" s="1" t="s">
        <v>66</v>
      </c>
      <c r="C33" s="1">
        <v>20</v>
      </c>
      <c r="D33" s="1"/>
      <c r="E33" s="1"/>
      <c r="F33" s="1"/>
      <c r="G33" s="1"/>
      <c r="H33" s="1"/>
      <c r="I33" s="1"/>
      <c r="J33" s="6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9.5" customHeight="1" x14ac:dyDescent="0.2">
      <c r="A34" s="1"/>
      <c r="D34" s="1"/>
      <c r="E34" s="1"/>
      <c r="F34" s="1"/>
      <c r="G34" s="1"/>
      <c r="H34" s="1"/>
      <c r="I34" s="1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9.5" customHeight="1" x14ac:dyDescent="0.2">
      <c r="A35" s="1"/>
      <c r="B35" s="3"/>
      <c r="C35" s="3"/>
      <c r="D35" s="1"/>
      <c r="E35" s="1"/>
      <c r="F35" s="1"/>
      <c r="G35" s="1"/>
      <c r="H35" s="1"/>
      <c r="I35" s="1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9.5" customHeight="1" x14ac:dyDescent="0.2">
      <c r="A36" s="1"/>
      <c r="B36" s="3"/>
      <c r="C36" s="3"/>
      <c r="D36" s="1"/>
      <c r="E36" s="1"/>
      <c r="F36" s="1"/>
      <c r="G36" s="1"/>
      <c r="H36" s="1"/>
      <c r="I36" s="1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9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6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9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6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9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6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9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6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9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6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9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6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9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6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9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6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9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6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9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6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9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6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9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6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9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6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9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6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9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6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9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6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9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6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9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6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9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6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9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6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9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6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9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6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9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6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9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6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9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6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9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6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9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6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9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6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9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6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9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6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9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6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9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6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9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6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9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6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9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6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9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6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9.5" customHeight="1" x14ac:dyDescent="0.2">
      <c r="A73" s="1"/>
      <c r="B73" s="1"/>
      <c r="C73" s="1"/>
      <c r="D73" s="1"/>
      <c r="E73" s="1"/>
      <c r="F73" s="1"/>
      <c r="G73" s="1"/>
      <c r="H73" s="1"/>
      <c r="I73" s="1">
        <f>SUM('A1'!M5157)</f>
        <v>0</v>
      </c>
      <c r="J73" s="6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9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6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9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6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9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6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9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6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9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6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9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6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9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6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9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6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9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6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9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6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9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6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9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6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9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6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9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6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9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6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9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6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9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6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9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6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9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6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9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6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9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6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9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6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9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6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9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6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9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6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9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6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9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6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9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6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9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6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9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6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9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6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9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6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9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6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9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6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9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6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9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6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9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6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9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6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9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6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9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6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9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6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9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6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9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6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9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6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9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6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9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6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9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6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9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6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9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6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9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6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9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6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9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6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9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6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9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6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9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6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9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6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9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6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9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6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9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6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9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6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9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6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9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6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9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6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9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6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9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6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9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6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9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6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9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6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9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6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9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6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9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6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9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6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9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6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9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6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9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6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9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6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9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6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9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6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9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6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9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6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9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6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9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6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9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6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9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6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9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6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9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6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9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6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9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6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9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6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9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6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9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6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9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6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9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6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9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6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9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6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9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6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9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6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9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6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9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6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9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6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9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6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9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6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9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6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9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6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9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6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9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6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9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6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9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6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9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6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9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6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9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6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9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6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9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6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9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6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9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6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9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6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9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6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9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6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9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6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9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9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6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9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6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9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9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6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9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6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9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9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9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9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9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9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9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9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9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9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9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9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9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9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9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9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9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9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9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9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9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9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9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9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9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9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9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9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9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9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9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9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9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9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9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9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9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9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9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6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9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6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9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9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9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6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9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9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6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9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6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9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6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9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6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9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6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9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6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9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6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9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9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9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9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6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9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6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9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6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9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6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9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9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9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9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9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9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6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9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6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9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6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9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6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9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6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9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6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9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6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9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6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9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6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9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6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9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6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9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6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"/>
    <row r="275" spans="1:20" ht="15.75" customHeight="1" x14ac:dyDescent="0.2"/>
    <row r="276" spans="1:20" ht="15.75" customHeight="1" x14ac:dyDescent="0.2"/>
    <row r="277" spans="1:20" ht="15.75" customHeight="1" x14ac:dyDescent="0.2"/>
    <row r="278" spans="1:20" ht="15.75" customHeight="1" x14ac:dyDescent="0.2"/>
    <row r="279" spans="1:20" ht="15.75" customHeight="1" x14ac:dyDescent="0.2"/>
    <row r="280" spans="1:20" ht="15.75" customHeight="1" x14ac:dyDescent="0.2"/>
    <row r="281" spans="1:20" ht="15.75" customHeight="1" x14ac:dyDescent="0.2"/>
    <row r="282" spans="1:20" ht="15.75" customHeight="1" x14ac:dyDescent="0.2"/>
    <row r="283" spans="1:20" ht="15.75" customHeight="1" x14ac:dyDescent="0.2"/>
    <row r="284" spans="1:20" ht="15.75" customHeight="1" x14ac:dyDescent="0.2"/>
    <row r="285" spans="1:20" ht="15.75" customHeight="1" x14ac:dyDescent="0.2"/>
    <row r="286" spans="1:20" ht="15.75" customHeight="1" x14ac:dyDescent="0.2"/>
    <row r="287" spans="1:20" ht="15.75" customHeight="1" x14ac:dyDescent="0.2"/>
    <row r="288" spans="1:20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R18:S18"/>
    <mergeCell ref="R22:S22"/>
    <mergeCell ref="B9:Q9"/>
    <mergeCell ref="R9:S9"/>
    <mergeCell ref="B7:B8"/>
    <mergeCell ref="C7:C8"/>
    <mergeCell ref="D7:D8"/>
    <mergeCell ref="E7:E8"/>
    <mergeCell ref="J6:J8"/>
    <mergeCell ref="G7:I7"/>
    <mergeCell ref="N7:P7"/>
    <mergeCell ref="K5:L5"/>
    <mergeCell ref="A6:A8"/>
    <mergeCell ref="B6:C6"/>
    <mergeCell ref="R6:S6"/>
    <mergeCell ref="T6:T8"/>
    <mergeCell ref="L7:L8"/>
    <mergeCell ref="S7:S8"/>
    <mergeCell ref="K7:K8"/>
    <mergeCell ref="Q6:Q8"/>
    <mergeCell ref="R7:R8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U11" sqref="U11"/>
    </sheetView>
  </sheetViews>
  <sheetFormatPr defaultColWidth="14.42578125" defaultRowHeight="15" customHeight="1" x14ac:dyDescent="0.2"/>
  <cols>
    <col min="1" max="1" width="5.28515625" customWidth="1"/>
    <col min="2" max="2" width="19" customWidth="1"/>
    <col min="3" max="3" width="13.7109375" customWidth="1"/>
    <col min="4" max="4" width="7.140625" customWidth="1"/>
    <col min="5" max="5" width="9.7109375" customWidth="1"/>
    <col min="6" max="6" width="12.5703125" customWidth="1"/>
    <col min="7" max="7" width="7.85546875" customWidth="1"/>
    <col min="8" max="8" width="11.140625" customWidth="1"/>
    <col min="9" max="9" width="12" customWidth="1"/>
    <col min="10" max="10" width="6.28515625" customWidth="1"/>
    <col min="11" max="11" width="7.28515625" customWidth="1"/>
    <col min="12" max="12" width="10.5703125" customWidth="1"/>
    <col min="13" max="13" width="10.7109375" customWidth="1"/>
    <col min="14" max="14" width="7.140625" customWidth="1"/>
    <col min="15" max="15" width="12.140625" customWidth="1"/>
    <col min="16" max="16" width="12.7109375" customWidth="1"/>
    <col min="17" max="17" width="6.85546875" customWidth="1"/>
    <col min="18" max="18" width="10.7109375" customWidth="1"/>
    <col min="19" max="19" width="10.85546875" customWidth="1"/>
    <col min="20" max="20" width="8.28515625" customWidth="1"/>
  </cols>
  <sheetData>
    <row r="1" spans="1:20" ht="13.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32.25" customHeight="1" x14ac:dyDescent="0.35">
      <c r="A2" s="9"/>
      <c r="B2" s="165" t="s">
        <v>125</v>
      </c>
      <c r="C2" s="166"/>
      <c r="D2" s="167" t="s">
        <v>126</v>
      </c>
      <c r="E2" s="168"/>
      <c r="F2" s="168"/>
      <c r="G2" s="168"/>
      <c r="H2" s="168"/>
      <c r="I2" s="168"/>
      <c r="J2" s="169"/>
      <c r="K2" s="168"/>
      <c r="L2" s="170" t="s">
        <v>1</v>
      </c>
      <c r="M2" s="170" t="s">
        <v>28</v>
      </c>
      <c r="N2" s="168"/>
      <c r="O2" s="170"/>
      <c r="P2" s="168"/>
      <c r="Q2" s="169"/>
      <c r="R2" s="169"/>
      <c r="S2" s="169"/>
      <c r="T2" s="12"/>
    </row>
    <row r="3" spans="1:20" ht="18" customHeight="1" x14ac:dyDescent="0.25">
      <c r="A3" s="9"/>
      <c r="B3" s="166" t="s">
        <v>3</v>
      </c>
      <c r="C3" s="166"/>
      <c r="D3" s="168"/>
      <c r="E3" s="168"/>
      <c r="F3" s="168"/>
      <c r="G3" s="168"/>
      <c r="H3" s="168"/>
      <c r="I3" s="168"/>
      <c r="J3" s="169"/>
      <c r="K3" s="168"/>
      <c r="L3" s="168"/>
      <c r="M3" s="168"/>
      <c r="N3" s="168"/>
      <c r="O3" s="168"/>
      <c r="P3" s="168"/>
      <c r="Q3" s="169"/>
      <c r="R3" s="169"/>
      <c r="S3" s="169"/>
      <c r="T3" s="12"/>
    </row>
    <row r="4" spans="1:20" ht="21" customHeight="1" x14ac:dyDescent="0.25">
      <c r="A4" s="9"/>
      <c r="B4" s="171"/>
      <c r="C4" s="172"/>
      <c r="D4" s="173" t="s">
        <v>127</v>
      </c>
      <c r="E4" s="174"/>
      <c r="F4" s="175"/>
      <c r="G4" s="168"/>
      <c r="H4" s="168"/>
      <c r="I4" s="168"/>
      <c r="J4" s="168"/>
      <c r="K4" s="168"/>
      <c r="L4" s="176" t="s">
        <v>127</v>
      </c>
      <c r="M4" s="174"/>
      <c r="N4" s="175"/>
      <c r="O4" s="168"/>
      <c r="P4" s="168"/>
      <c r="Q4" s="168"/>
      <c r="R4" s="168"/>
      <c r="S4" s="168"/>
      <c r="T4" s="11"/>
    </row>
    <row r="5" spans="1:20" ht="32.25" customHeight="1" x14ac:dyDescent="0.25">
      <c r="A5" s="9"/>
      <c r="B5" s="177"/>
      <c r="C5" s="172"/>
      <c r="D5" s="178" t="s">
        <v>5</v>
      </c>
      <c r="E5" s="179">
        <v>132</v>
      </c>
      <c r="F5" s="180" t="s">
        <v>8</v>
      </c>
      <c r="G5" s="169" t="s">
        <v>6</v>
      </c>
      <c r="H5" s="181">
        <v>3.2</v>
      </c>
      <c r="I5" s="182" t="s">
        <v>7</v>
      </c>
      <c r="J5" s="172"/>
      <c r="K5" s="183" t="s">
        <v>5</v>
      </c>
      <c r="L5" s="164"/>
      <c r="M5" s="179">
        <v>129</v>
      </c>
      <c r="N5" s="180" t="s">
        <v>8</v>
      </c>
      <c r="O5" s="169" t="s">
        <v>6</v>
      </c>
      <c r="P5" s="181">
        <v>3.2</v>
      </c>
      <c r="Q5" s="182" t="s">
        <v>7</v>
      </c>
      <c r="R5" s="166"/>
      <c r="S5" s="166"/>
      <c r="T5" s="10"/>
    </row>
    <row r="6" spans="1:20" ht="32.25" customHeight="1" x14ac:dyDescent="0.2">
      <c r="A6" s="192" t="s">
        <v>9</v>
      </c>
      <c r="B6" s="190"/>
      <c r="C6" s="45"/>
      <c r="D6" s="193"/>
      <c r="E6" s="194" t="s">
        <v>10</v>
      </c>
      <c r="F6" s="194"/>
      <c r="G6" s="217">
        <f>E5/H5</f>
        <v>41.25</v>
      </c>
      <c r="H6" s="194"/>
      <c r="I6" s="191">
        <f>G6*2</f>
        <v>82.5</v>
      </c>
      <c r="J6" s="195" t="s">
        <v>11</v>
      </c>
      <c r="K6" s="193"/>
      <c r="L6" s="194" t="s">
        <v>10</v>
      </c>
      <c r="M6" s="194"/>
      <c r="N6" s="191">
        <f>ROUND(M5/P5,0)</f>
        <v>40</v>
      </c>
      <c r="O6" s="194"/>
      <c r="P6" s="191">
        <f>N6*2</f>
        <v>80</v>
      </c>
      <c r="Q6" s="195" t="s">
        <v>11</v>
      </c>
      <c r="R6" s="213" t="s">
        <v>12</v>
      </c>
      <c r="S6" s="214"/>
      <c r="T6" s="215" t="s">
        <v>11</v>
      </c>
    </row>
    <row r="7" spans="1:20" ht="32.25" customHeight="1" x14ac:dyDescent="0.2">
      <c r="A7" s="184"/>
      <c r="B7" s="196" t="s">
        <v>13</v>
      </c>
      <c r="C7" s="196" t="s">
        <v>14</v>
      </c>
      <c r="D7" s="195" t="s">
        <v>15</v>
      </c>
      <c r="E7" s="197" t="s">
        <v>16</v>
      </c>
      <c r="F7" s="198" t="s">
        <v>17</v>
      </c>
      <c r="G7" s="199" t="s">
        <v>18</v>
      </c>
      <c r="H7" s="44"/>
      <c r="I7" s="45"/>
      <c r="J7" s="184"/>
      <c r="K7" s="195" t="s">
        <v>15</v>
      </c>
      <c r="L7" s="197" t="s">
        <v>16</v>
      </c>
      <c r="M7" s="198" t="s">
        <v>17</v>
      </c>
      <c r="N7" s="199" t="s">
        <v>18</v>
      </c>
      <c r="O7" s="44"/>
      <c r="P7" s="45"/>
      <c r="Q7" s="184"/>
      <c r="R7" s="197" t="s">
        <v>19</v>
      </c>
      <c r="S7" s="197" t="s">
        <v>20</v>
      </c>
      <c r="T7" s="216"/>
    </row>
    <row r="8" spans="1:20" ht="32.25" customHeight="1" x14ac:dyDescent="0.2">
      <c r="A8" s="289"/>
      <c r="B8" s="289"/>
      <c r="C8" s="289"/>
      <c r="D8" s="289"/>
      <c r="E8" s="289"/>
      <c r="F8" s="290" t="s">
        <v>7</v>
      </c>
      <c r="G8" s="290" t="s">
        <v>21</v>
      </c>
      <c r="H8" s="290" t="s">
        <v>22</v>
      </c>
      <c r="I8" s="290" t="s">
        <v>23</v>
      </c>
      <c r="J8" s="289"/>
      <c r="K8" s="289"/>
      <c r="L8" s="289"/>
      <c r="M8" s="290" t="s">
        <v>7</v>
      </c>
      <c r="N8" s="290" t="s">
        <v>21</v>
      </c>
      <c r="O8" s="290" t="s">
        <v>22</v>
      </c>
      <c r="P8" s="290" t="s">
        <v>23</v>
      </c>
      <c r="Q8" s="289"/>
      <c r="R8" s="289"/>
      <c r="S8" s="289"/>
      <c r="T8" s="216"/>
    </row>
    <row r="9" spans="1:20" ht="32.25" customHeight="1" x14ac:dyDescent="0.2">
      <c r="A9" s="292"/>
      <c r="B9" s="293" t="s">
        <v>24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4"/>
    </row>
    <row r="10" spans="1:20" ht="32.25" customHeight="1" x14ac:dyDescent="0.2">
      <c r="A10" s="280">
        <v>50</v>
      </c>
      <c r="B10" s="281" t="s">
        <v>38</v>
      </c>
      <c r="C10" s="281" t="s">
        <v>128</v>
      </c>
      <c r="D10" s="282"/>
      <c r="E10" s="283">
        <v>22.73</v>
      </c>
      <c r="F10" s="284">
        <f>$E$5/E10</f>
        <v>5.8073031236251644</v>
      </c>
      <c r="G10" s="285">
        <f>IF(OR(D10="diskv.",D10="n"),100,5*D10)</f>
        <v>0</v>
      </c>
      <c r="H10" s="284">
        <f t="shared" ref="H10:H20" si="0">IF(E10="-","-",(IF(E10&gt;I$6,"diskv.",IF(E10&gt;G$6,E10-G$6,0))))</f>
        <v>0</v>
      </c>
      <c r="I10" s="286">
        <f t="shared" ref="I10:I20" si="1">IF(OR(D10="diskv.",D10="ns",H10="diskv."),100,G10+H10)</f>
        <v>0</v>
      </c>
      <c r="J10" s="307">
        <v>2</v>
      </c>
      <c r="K10" s="291" t="s">
        <v>27</v>
      </c>
      <c r="L10" s="283">
        <v>0</v>
      </c>
      <c r="M10" s="284" t="e">
        <f t="shared" ref="M10:M22" si="2">$M$5/L10</f>
        <v>#DIV/0!</v>
      </c>
      <c r="N10" s="285">
        <f>IF(OR(K10="diskv.",K10="n"),100,5*K10)</f>
        <v>100</v>
      </c>
      <c r="O10" s="284">
        <f t="shared" ref="O10:O22" si="3">IF(L10="-","-",(IF(L10&gt;P$6,"diskv.",IF(L10&gt;N$6,L10-N$6,0))))</f>
        <v>0</v>
      </c>
      <c r="P10" s="286">
        <f t="shared" ref="P10:P22" si="4">IF(OR(K10="diskv.",K10="ns",N10="diskv."),100,N10+O10)</f>
        <v>100</v>
      </c>
      <c r="Q10" s="307"/>
      <c r="R10" s="284">
        <f t="shared" ref="R10:R22" si="5">E10+L10</f>
        <v>22.73</v>
      </c>
      <c r="S10" s="284">
        <f t="shared" ref="S10:S22" si="6">I10+P10</f>
        <v>100</v>
      </c>
      <c r="T10" s="307"/>
    </row>
    <row r="11" spans="1:20" ht="32.25" customHeight="1" x14ac:dyDescent="0.2">
      <c r="A11" s="84">
        <v>51</v>
      </c>
      <c r="B11" s="27" t="s">
        <v>91</v>
      </c>
      <c r="C11" s="27" t="s">
        <v>129</v>
      </c>
      <c r="D11" s="28"/>
      <c r="E11" s="29">
        <v>35.479999999999997</v>
      </c>
      <c r="F11" s="30">
        <f t="shared" ref="F11:F22" si="7">$E$5/E11</f>
        <v>3.720405862457723</v>
      </c>
      <c r="G11" s="31">
        <f t="shared" ref="G11:G22" si="8">IF(OR(D11="diskv.",D11="n"),100,5*D11)</f>
        <v>0</v>
      </c>
      <c r="H11" s="30">
        <f t="shared" si="0"/>
        <v>0</v>
      </c>
      <c r="I11" s="32">
        <f t="shared" si="1"/>
        <v>0</v>
      </c>
      <c r="J11" s="308"/>
      <c r="K11" s="28">
        <v>0</v>
      </c>
      <c r="L11" s="29">
        <v>28.1</v>
      </c>
      <c r="M11" s="30">
        <f t="shared" si="2"/>
        <v>4.5907473309608537</v>
      </c>
      <c r="N11" s="31">
        <f t="shared" ref="N11:N22" si="9">IF(OR(K11="diskv.",K11="n"),100,5*K11)</f>
        <v>0</v>
      </c>
      <c r="O11" s="30">
        <f t="shared" si="3"/>
        <v>0</v>
      </c>
      <c r="P11" s="32">
        <f t="shared" si="4"/>
        <v>0</v>
      </c>
      <c r="Q11" s="308">
        <v>2</v>
      </c>
      <c r="R11" s="30">
        <f t="shared" si="5"/>
        <v>63.58</v>
      </c>
      <c r="S11" s="30">
        <f t="shared" si="6"/>
        <v>0</v>
      </c>
      <c r="T11" s="308">
        <v>2</v>
      </c>
    </row>
    <row r="12" spans="1:20" ht="32.25" customHeight="1" x14ac:dyDescent="0.2">
      <c r="A12" s="84">
        <v>52</v>
      </c>
      <c r="B12" s="27" t="s">
        <v>130</v>
      </c>
      <c r="C12" s="27" t="s">
        <v>131</v>
      </c>
      <c r="D12" s="28"/>
      <c r="E12" s="29">
        <v>119.2</v>
      </c>
      <c r="F12" s="30">
        <f t="shared" si="7"/>
        <v>1.1073825503355705</v>
      </c>
      <c r="G12" s="31">
        <f t="shared" si="8"/>
        <v>0</v>
      </c>
      <c r="H12" s="30" t="str">
        <f t="shared" si="0"/>
        <v>diskv.</v>
      </c>
      <c r="I12" s="32">
        <f>IF(OR(D12="diskv.",D12="ns",H12="diskv."),100,G12+H12)</f>
        <v>100</v>
      </c>
      <c r="J12" s="308"/>
      <c r="K12" s="28">
        <v>1</v>
      </c>
      <c r="L12" s="29">
        <v>77.02</v>
      </c>
      <c r="M12" s="30">
        <f t="shared" si="2"/>
        <v>1.6748896390547912</v>
      </c>
      <c r="N12" s="31">
        <f t="shared" si="9"/>
        <v>5</v>
      </c>
      <c r="O12" s="30">
        <f t="shared" si="3"/>
        <v>37.019999999999996</v>
      </c>
      <c r="P12" s="32">
        <f t="shared" si="4"/>
        <v>42.019999999999996</v>
      </c>
      <c r="Q12" s="308"/>
      <c r="R12" s="30">
        <f t="shared" si="5"/>
        <v>196.22</v>
      </c>
      <c r="S12" s="30">
        <f t="shared" si="6"/>
        <v>142.01999999999998</v>
      </c>
      <c r="T12" s="308"/>
    </row>
    <row r="13" spans="1:20" ht="32.25" customHeight="1" x14ac:dyDescent="0.2">
      <c r="A13" s="84">
        <v>53</v>
      </c>
      <c r="B13" s="27" t="s">
        <v>25</v>
      </c>
      <c r="C13" s="27" t="s">
        <v>132</v>
      </c>
      <c r="D13" s="28"/>
      <c r="E13" s="29">
        <v>21.38</v>
      </c>
      <c r="F13" s="30">
        <f t="shared" si="7"/>
        <v>6.1739943872778298</v>
      </c>
      <c r="G13" s="31">
        <f t="shared" si="8"/>
        <v>0</v>
      </c>
      <c r="H13" s="30">
        <f t="shared" si="0"/>
        <v>0</v>
      </c>
      <c r="I13" s="32">
        <f t="shared" si="1"/>
        <v>0</v>
      </c>
      <c r="J13" s="308">
        <v>1</v>
      </c>
      <c r="K13" s="28">
        <v>0</v>
      </c>
      <c r="L13" s="29">
        <v>21.76</v>
      </c>
      <c r="M13" s="30">
        <f t="shared" si="2"/>
        <v>5.9283088235294112</v>
      </c>
      <c r="N13" s="31">
        <f t="shared" si="9"/>
        <v>0</v>
      </c>
      <c r="O13" s="30">
        <f t="shared" si="3"/>
        <v>0</v>
      </c>
      <c r="P13" s="32">
        <f t="shared" si="4"/>
        <v>0</v>
      </c>
      <c r="Q13" s="308">
        <v>1</v>
      </c>
      <c r="R13" s="30">
        <f t="shared" si="5"/>
        <v>43.14</v>
      </c>
      <c r="S13" s="30">
        <f t="shared" si="6"/>
        <v>0</v>
      </c>
      <c r="T13" s="308">
        <v>1</v>
      </c>
    </row>
    <row r="14" spans="1:20" ht="32.25" customHeight="1" x14ac:dyDescent="0.2">
      <c r="A14" s="84">
        <v>54</v>
      </c>
      <c r="B14" s="27" t="s">
        <v>133</v>
      </c>
      <c r="C14" s="27" t="s">
        <v>134</v>
      </c>
      <c r="D14" s="28"/>
      <c r="E14" s="29">
        <v>28.71</v>
      </c>
      <c r="F14" s="30">
        <f t="shared" si="7"/>
        <v>4.5977011494252871</v>
      </c>
      <c r="G14" s="31">
        <f t="shared" si="8"/>
        <v>0</v>
      </c>
      <c r="H14" s="30">
        <f t="shared" si="0"/>
        <v>0</v>
      </c>
      <c r="I14" s="32">
        <f t="shared" si="1"/>
        <v>0</v>
      </c>
      <c r="J14" s="308">
        <v>3</v>
      </c>
      <c r="K14" s="28">
        <v>1</v>
      </c>
      <c r="L14" s="29">
        <v>34.979999999999997</v>
      </c>
      <c r="M14" s="30">
        <f t="shared" si="2"/>
        <v>3.6878216123499143</v>
      </c>
      <c r="N14" s="31">
        <f t="shared" si="9"/>
        <v>5</v>
      </c>
      <c r="O14" s="30">
        <f t="shared" si="3"/>
        <v>0</v>
      </c>
      <c r="P14" s="32">
        <f t="shared" si="4"/>
        <v>5</v>
      </c>
      <c r="Q14" s="308">
        <v>3</v>
      </c>
      <c r="R14" s="30">
        <f t="shared" si="5"/>
        <v>63.69</v>
      </c>
      <c r="S14" s="30">
        <f t="shared" si="6"/>
        <v>5</v>
      </c>
      <c r="T14" s="308">
        <v>3</v>
      </c>
    </row>
    <row r="15" spans="1:20" ht="32.25" customHeight="1" x14ac:dyDescent="0.2">
      <c r="A15" s="84">
        <v>55</v>
      </c>
      <c r="B15" s="27" t="s">
        <v>38</v>
      </c>
      <c r="C15" s="27" t="s">
        <v>135</v>
      </c>
      <c r="D15" s="28">
        <v>1</v>
      </c>
      <c r="E15" s="29">
        <v>28.23</v>
      </c>
      <c r="F15" s="30">
        <f t="shared" si="7"/>
        <v>4.6758767268862913</v>
      </c>
      <c r="G15" s="31">
        <f t="shared" si="8"/>
        <v>5</v>
      </c>
      <c r="H15" s="30">
        <f t="shared" si="0"/>
        <v>0</v>
      </c>
      <c r="I15" s="32">
        <f t="shared" si="1"/>
        <v>5</v>
      </c>
      <c r="J15" s="308"/>
      <c r="K15" s="28" t="s">
        <v>27</v>
      </c>
      <c r="L15" s="29">
        <v>0</v>
      </c>
      <c r="M15" s="30" t="e">
        <f t="shared" si="2"/>
        <v>#DIV/0!</v>
      </c>
      <c r="N15" s="31">
        <f t="shared" si="9"/>
        <v>100</v>
      </c>
      <c r="O15" s="30">
        <f t="shared" si="3"/>
        <v>0</v>
      </c>
      <c r="P15" s="32">
        <f t="shared" si="4"/>
        <v>100</v>
      </c>
      <c r="Q15" s="308"/>
      <c r="R15" s="30">
        <f t="shared" si="5"/>
        <v>28.23</v>
      </c>
      <c r="S15" s="30">
        <f t="shared" si="6"/>
        <v>105</v>
      </c>
      <c r="T15" s="308"/>
    </row>
    <row r="16" spans="1:20" ht="32.25" customHeight="1" x14ac:dyDescent="0.2">
      <c r="A16" s="84">
        <v>56</v>
      </c>
      <c r="B16" s="27" t="s">
        <v>136</v>
      </c>
      <c r="C16" s="27" t="s">
        <v>137</v>
      </c>
      <c r="D16" s="28">
        <v>1</v>
      </c>
      <c r="E16" s="29">
        <v>41.7</v>
      </c>
      <c r="F16" s="30">
        <f t="shared" si="7"/>
        <v>3.1654676258992804</v>
      </c>
      <c r="G16" s="31">
        <f t="shared" si="8"/>
        <v>5</v>
      </c>
      <c r="H16" s="30">
        <f t="shared" si="0"/>
        <v>0.45000000000000284</v>
      </c>
      <c r="I16" s="32">
        <f t="shared" si="1"/>
        <v>5.4500000000000028</v>
      </c>
      <c r="J16" s="308"/>
      <c r="K16" s="28" t="s">
        <v>27</v>
      </c>
      <c r="L16" s="29">
        <v>0</v>
      </c>
      <c r="M16" s="30" t="e">
        <f t="shared" si="2"/>
        <v>#DIV/0!</v>
      </c>
      <c r="N16" s="31">
        <f t="shared" si="9"/>
        <v>100</v>
      </c>
      <c r="O16" s="30">
        <f t="shared" si="3"/>
        <v>0</v>
      </c>
      <c r="P16" s="32">
        <f t="shared" si="4"/>
        <v>100</v>
      </c>
      <c r="Q16" s="308"/>
      <c r="R16" s="30">
        <f t="shared" si="5"/>
        <v>41.7</v>
      </c>
      <c r="S16" s="30">
        <f t="shared" si="6"/>
        <v>105.45</v>
      </c>
      <c r="T16" s="308"/>
    </row>
    <row r="17" spans="1:20" ht="32.25" customHeight="1" x14ac:dyDescent="0.2">
      <c r="A17" s="84">
        <v>57</v>
      </c>
      <c r="B17" s="27" t="s">
        <v>138</v>
      </c>
      <c r="C17" s="27" t="s">
        <v>96</v>
      </c>
      <c r="D17" s="33" t="s">
        <v>27</v>
      </c>
      <c r="E17" s="34">
        <v>0</v>
      </c>
      <c r="F17" s="30" t="e">
        <f t="shared" si="7"/>
        <v>#DIV/0!</v>
      </c>
      <c r="G17" s="31">
        <f t="shared" si="8"/>
        <v>100</v>
      </c>
      <c r="H17" s="30">
        <f t="shared" si="0"/>
        <v>0</v>
      </c>
      <c r="I17" s="32">
        <f>IF(OR(D17="diskv.",D17="ns",H17="diskv."),100,G17+H17)</f>
        <v>100</v>
      </c>
      <c r="J17" s="308"/>
      <c r="K17" s="33">
        <v>0</v>
      </c>
      <c r="L17" s="34">
        <v>59.07</v>
      </c>
      <c r="M17" s="30">
        <f t="shared" si="2"/>
        <v>2.1838496698831893</v>
      </c>
      <c r="N17" s="31">
        <f t="shared" si="9"/>
        <v>0</v>
      </c>
      <c r="O17" s="30">
        <f t="shared" si="3"/>
        <v>19.07</v>
      </c>
      <c r="P17" s="32">
        <f t="shared" si="4"/>
        <v>19.07</v>
      </c>
      <c r="Q17" s="308"/>
      <c r="R17" s="30">
        <f t="shared" si="5"/>
        <v>59.07</v>
      </c>
      <c r="S17" s="30">
        <f t="shared" si="6"/>
        <v>119.07</v>
      </c>
      <c r="T17" s="308"/>
    </row>
    <row r="18" spans="1:20" ht="32.25" hidden="1" customHeight="1" x14ac:dyDescent="0.2">
      <c r="A18" s="84">
        <v>10</v>
      </c>
      <c r="B18" s="35"/>
      <c r="C18" s="35"/>
      <c r="D18" s="33"/>
      <c r="E18" s="34"/>
      <c r="F18" s="30" t="e">
        <f t="shared" si="7"/>
        <v>#DIV/0!</v>
      </c>
      <c r="G18" s="31">
        <f t="shared" si="8"/>
        <v>0</v>
      </c>
      <c r="H18" s="30">
        <f t="shared" si="0"/>
        <v>0</v>
      </c>
      <c r="I18" s="32">
        <f t="shared" si="1"/>
        <v>0</v>
      </c>
      <c r="J18" s="308"/>
      <c r="K18" s="33"/>
      <c r="L18" s="34"/>
      <c r="M18" s="30" t="e">
        <f t="shared" si="2"/>
        <v>#DIV/0!</v>
      </c>
      <c r="N18" s="31">
        <f t="shared" si="9"/>
        <v>0</v>
      </c>
      <c r="O18" s="30">
        <f t="shared" si="3"/>
        <v>0</v>
      </c>
      <c r="P18" s="32">
        <f t="shared" si="4"/>
        <v>0</v>
      </c>
      <c r="Q18" s="308"/>
      <c r="R18" s="30">
        <f t="shared" si="5"/>
        <v>0</v>
      </c>
      <c r="S18" s="30">
        <f t="shared" si="6"/>
        <v>0</v>
      </c>
      <c r="T18" s="308"/>
    </row>
    <row r="19" spans="1:20" ht="32.25" customHeight="1" x14ac:dyDescent="0.2">
      <c r="A19" s="84">
        <v>58</v>
      </c>
      <c r="B19" s="27" t="s">
        <v>40</v>
      </c>
      <c r="C19" s="27" t="s">
        <v>139</v>
      </c>
      <c r="D19" s="33" t="s">
        <v>27</v>
      </c>
      <c r="E19" s="34">
        <v>0</v>
      </c>
      <c r="F19" s="30" t="e">
        <f t="shared" si="7"/>
        <v>#DIV/0!</v>
      </c>
      <c r="G19" s="31">
        <f t="shared" si="8"/>
        <v>100</v>
      </c>
      <c r="H19" s="30">
        <f t="shared" si="0"/>
        <v>0</v>
      </c>
      <c r="I19" s="32">
        <f t="shared" si="1"/>
        <v>100</v>
      </c>
      <c r="J19" s="308"/>
      <c r="K19" s="33" t="s">
        <v>27</v>
      </c>
      <c r="L19" s="34">
        <v>0</v>
      </c>
      <c r="M19" s="30" t="e">
        <f t="shared" si="2"/>
        <v>#DIV/0!</v>
      </c>
      <c r="N19" s="31">
        <f t="shared" si="9"/>
        <v>100</v>
      </c>
      <c r="O19" s="30">
        <f t="shared" si="3"/>
        <v>0</v>
      </c>
      <c r="P19" s="32">
        <f t="shared" si="4"/>
        <v>100</v>
      </c>
      <c r="Q19" s="308"/>
      <c r="R19" s="30">
        <f t="shared" si="5"/>
        <v>0</v>
      </c>
      <c r="S19" s="30">
        <f t="shared" si="6"/>
        <v>200</v>
      </c>
      <c r="T19" s="308"/>
    </row>
    <row r="20" spans="1:20" ht="32.25" customHeight="1" x14ac:dyDescent="0.2">
      <c r="A20" s="84">
        <v>59</v>
      </c>
      <c r="B20" s="36" t="s">
        <v>140</v>
      </c>
      <c r="C20" s="36" t="s">
        <v>141</v>
      </c>
      <c r="D20" s="33" t="s">
        <v>27</v>
      </c>
      <c r="E20" s="34">
        <v>0</v>
      </c>
      <c r="F20" s="30" t="e">
        <f t="shared" si="7"/>
        <v>#DIV/0!</v>
      </c>
      <c r="G20" s="31">
        <f t="shared" si="8"/>
        <v>100</v>
      </c>
      <c r="H20" s="30">
        <f t="shared" si="0"/>
        <v>0</v>
      </c>
      <c r="I20" s="32">
        <f t="shared" si="1"/>
        <v>100</v>
      </c>
      <c r="J20" s="308"/>
      <c r="K20" s="33">
        <v>0</v>
      </c>
      <c r="L20" s="34">
        <v>67.650000000000006</v>
      </c>
      <c r="M20" s="30">
        <f t="shared" si="2"/>
        <v>1.9068736141906872</v>
      </c>
      <c r="N20" s="31">
        <f t="shared" si="9"/>
        <v>0</v>
      </c>
      <c r="O20" s="30">
        <f t="shared" si="3"/>
        <v>27.650000000000006</v>
      </c>
      <c r="P20" s="32">
        <f t="shared" si="4"/>
        <v>27.650000000000006</v>
      </c>
      <c r="Q20" s="308"/>
      <c r="R20" s="30">
        <f t="shared" si="5"/>
        <v>67.650000000000006</v>
      </c>
      <c r="S20" s="30">
        <f t="shared" si="6"/>
        <v>127.65</v>
      </c>
      <c r="T20" s="308"/>
    </row>
    <row r="21" spans="1:20" ht="32.25" customHeight="1" x14ac:dyDescent="0.2">
      <c r="A21" s="84">
        <v>60</v>
      </c>
      <c r="B21" s="37" t="s">
        <v>142</v>
      </c>
      <c r="C21" s="37" t="s">
        <v>143</v>
      </c>
      <c r="D21" s="38" t="s">
        <v>27</v>
      </c>
      <c r="E21" s="39">
        <v>0</v>
      </c>
      <c r="F21" s="40" t="e">
        <f t="shared" si="7"/>
        <v>#DIV/0!</v>
      </c>
      <c r="G21" s="41">
        <f t="shared" si="8"/>
        <v>100</v>
      </c>
      <c r="H21" s="40">
        <f t="shared" ref="H21:H22" si="10">IF(E21="-","-",(IF(E21&gt;I$6,"diskv.",IF(E21&gt;G$6,E21-G$6,0))))</f>
        <v>0</v>
      </c>
      <c r="I21" s="42">
        <f t="shared" ref="I21:I22" si="11">IF(OR(D21="diskv.",D21="ns",G21="diskv."),100,G21+H21)</f>
        <v>100</v>
      </c>
      <c r="J21" s="309"/>
      <c r="K21" s="38">
        <v>0</v>
      </c>
      <c r="L21" s="39">
        <v>42.8</v>
      </c>
      <c r="M21" s="40">
        <f t="shared" si="2"/>
        <v>3.0140186915887854</v>
      </c>
      <c r="N21" s="41">
        <f t="shared" si="9"/>
        <v>0</v>
      </c>
      <c r="O21" s="40">
        <f t="shared" si="3"/>
        <v>2.7999999999999972</v>
      </c>
      <c r="P21" s="42">
        <f t="shared" si="4"/>
        <v>2.7999999999999972</v>
      </c>
      <c r="Q21" s="309">
        <v>2</v>
      </c>
      <c r="R21" s="43">
        <f t="shared" si="5"/>
        <v>42.8</v>
      </c>
      <c r="S21" s="40">
        <f t="shared" si="6"/>
        <v>102.8</v>
      </c>
      <c r="T21" s="309">
        <v>2</v>
      </c>
    </row>
    <row r="22" spans="1:20" ht="32.25" customHeight="1" x14ac:dyDescent="0.2">
      <c r="A22" s="272">
        <v>61</v>
      </c>
      <c r="B22" s="273" t="s">
        <v>38</v>
      </c>
      <c r="C22" s="273" t="s">
        <v>144</v>
      </c>
      <c r="D22" s="274"/>
      <c r="E22" s="275">
        <v>30.88</v>
      </c>
      <c r="F22" s="276">
        <f t="shared" si="7"/>
        <v>4.2746113989637307</v>
      </c>
      <c r="G22" s="277">
        <f t="shared" si="8"/>
        <v>0</v>
      </c>
      <c r="H22" s="276">
        <f t="shared" si="10"/>
        <v>0</v>
      </c>
      <c r="I22" s="278">
        <f t="shared" si="11"/>
        <v>0</v>
      </c>
      <c r="J22" s="310">
        <v>1</v>
      </c>
      <c r="K22" s="274">
        <v>0</v>
      </c>
      <c r="L22" s="275">
        <v>30.92</v>
      </c>
      <c r="M22" s="276">
        <f t="shared" si="2"/>
        <v>4.1720569210866749</v>
      </c>
      <c r="N22" s="277">
        <f t="shared" si="9"/>
        <v>0</v>
      </c>
      <c r="O22" s="276">
        <f t="shared" si="3"/>
        <v>0</v>
      </c>
      <c r="P22" s="278">
        <f t="shared" si="4"/>
        <v>0</v>
      </c>
      <c r="Q22" s="310">
        <v>1</v>
      </c>
      <c r="R22" s="279">
        <f t="shared" si="5"/>
        <v>61.8</v>
      </c>
      <c r="S22" s="276">
        <f t="shared" si="6"/>
        <v>0</v>
      </c>
      <c r="T22" s="310">
        <v>1</v>
      </c>
    </row>
    <row r="23" spans="1:20" ht="32.25" customHeight="1" x14ac:dyDescent="0.2">
      <c r="A23" s="287"/>
      <c r="B23" s="288" t="s">
        <v>42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321"/>
    </row>
    <row r="24" spans="1:20" ht="32.25" customHeight="1" x14ac:dyDescent="0.2">
      <c r="A24" s="280">
        <v>62</v>
      </c>
      <c r="B24" s="281" t="s">
        <v>145</v>
      </c>
      <c r="C24" s="281" t="s">
        <v>146</v>
      </c>
      <c r="D24" s="282"/>
      <c r="E24" s="283">
        <v>20.56</v>
      </c>
      <c r="F24" s="284">
        <f t="shared" ref="F24:F31" si="12">$E$5/E24</f>
        <v>6.4202334630350197</v>
      </c>
      <c r="G24" s="285">
        <f>IF(OR(D24="diskv.",D24="n"),100,5*D24)</f>
        <v>0</v>
      </c>
      <c r="H24" s="284">
        <f t="shared" ref="H24:H31" si="13">IF(E24="-","-",(IF(E24&gt;I$6,"diskv.",IF(E24&gt;G$6,E24-G$6,0))))</f>
        <v>0</v>
      </c>
      <c r="I24" s="286">
        <f t="shared" ref="I24:I31" si="14">IF(OR(D24="diskv.",D24="ns",G24="diskv."),100,G24+H24)</f>
        <v>0</v>
      </c>
      <c r="J24" s="307"/>
      <c r="K24" s="282">
        <v>1</v>
      </c>
      <c r="L24" s="283">
        <v>24.13</v>
      </c>
      <c r="M24" s="284">
        <f t="shared" ref="M24:M31" si="15">$M$5/L24</f>
        <v>5.3460422710319104</v>
      </c>
      <c r="N24" s="285">
        <f>IF(OR(K24="diskv.",K24="n"),100,5*K24)</f>
        <v>5</v>
      </c>
      <c r="O24" s="284">
        <f t="shared" ref="O24:O31" si="16">IF(L24="-","-",(IF(L24&gt;P$6,"diskv.",IF(L24&gt;N$6,L24-N$6,0))))</f>
        <v>0</v>
      </c>
      <c r="P24" s="286">
        <f t="shared" ref="P24:P31" si="17">IF(OR(K24="diskv.",K24="ns",N24="diskv."),100,N24+O24)</f>
        <v>5</v>
      </c>
      <c r="Q24" s="316"/>
      <c r="R24" s="284">
        <f t="shared" ref="R24:R31" si="18">E24+L24</f>
        <v>44.69</v>
      </c>
      <c r="S24" s="284">
        <f t="shared" ref="S24:S31" si="19">I24+P24</f>
        <v>5</v>
      </c>
      <c r="T24" s="307"/>
    </row>
    <row r="25" spans="1:20" ht="32.25" customHeight="1" x14ac:dyDescent="0.25">
      <c r="A25" s="84">
        <v>63</v>
      </c>
      <c r="B25" s="27" t="s">
        <v>147</v>
      </c>
      <c r="C25" s="27" t="s">
        <v>148</v>
      </c>
      <c r="D25" s="46"/>
      <c r="E25" s="47">
        <v>22.04</v>
      </c>
      <c r="F25" s="30">
        <f t="shared" si="12"/>
        <v>5.9891107078039933</v>
      </c>
      <c r="G25" s="31">
        <f t="shared" ref="G25:G31" si="20">IF(OR(D25="diskv.",D25="n"),50,5*D25)</f>
        <v>0</v>
      </c>
      <c r="H25" s="30">
        <f t="shared" si="13"/>
        <v>0</v>
      </c>
      <c r="I25" s="32">
        <f t="shared" si="14"/>
        <v>0</v>
      </c>
      <c r="J25" s="311">
        <v>2</v>
      </c>
      <c r="K25" s="48">
        <v>0</v>
      </c>
      <c r="L25" s="49">
        <v>21.43</v>
      </c>
      <c r="M25" s="30">
        <f t="shared" si="15"/>
        <v>6.0195986934204386</v>
      </c>
      <c r="N25" s="31">
        <f t="shared" ref="N25:N31" si="21">IF(OR(K25="diskv.",K25="n"),100,5*K25)</f>
        <v>0</v>
      </c>
      <c r="O25" s="30">
        <f t="shared" si="16"/>
        <v>0</v>
      </c>
      <c r="P25" s="32">
        <f t="shared" si="17"/>
        <v>0</v>
      </c>
      <c r="Q25" s="317">
        <v>1</v>
      </c>
      <c r="R25" s="30">
        <f t="shared" si="18"/>
        <v>43.47</v>
      </c>
      <c r="S25" s="30">
        <f t="shared" si="19"/>
        <v>0</v>
      </c>
      <c r="T25" s="308">
        <v>2</v>
      </c>
    </row>
    <row r="26" spans="1:20" ht="32.25" customHeight="1" x14ac:dyDescent="0.25">
      <c r="A26" s="84">
        <v>64</v>
      </c>
      <c r="B26" s="27" t="s">
        <v>149</v>
      </c>
      <c r="C26" s="27" t="s">
        <v>92</v>
      </c>
      <c r="D26" s="46">
        <v>1</v>
      </c>
      <c r="E26" s="47">
        <v>27.81</v>
      </c>
      <c r="F26" s="30">
        <f t="shared" si="12"/>
        <v>4.7464940668824163</v>
      </c>
      <c r="G26" s="31">
        <f t="shared" si="20"/>
        <v>5</v>
      </c>
      <c r="H26" s="30">
        <f t="shared" si="13"/>
        <v>0</v>
      </c>
      <c r="I26" s="32">
        <f t="shared" si="14"/>
        <v>5</v>
      </c>
      <c r="J26" s="311"/>
      <c r="K26" s="48" t="s">
        <v>27</v>
      </c>
      <c r="L26" s="49">
        <v>0</v>
      </c>
      <c r="M26" s="30" t="e">
        <f t="shared" si="15"/>
        <v>#DIV/0!</v>
      </c>
      <c r="N26" s="31">
        <f t="shared" si="21"/>
        <v>100</v>
      </c>
      <c r="O26" s="30">
        <f t="shared" si="16"/>
        <v>0</v>
      </c>
      <c r="P26" s="32">
        <f t="shared" si="17"/>
        <v>100</v>
      </c>
      <c r="Q26" s="318"/>
      <c r="R26" s="30">
        <f t="shared" si="18"/>
        <v>27.81</v>
      </c>
      <c r="S26" s="30">
        <f t="shared" si="19"/>
        <v>105</v>
      </c>
      <c r="T26" s="308"/>
    </row>
    <row r="27" spans="1:20" ht="32.25" customHeight="1" x14ac:dyDescent="0.25">
      <c r="A27" s="84">
        <v>65</v>
      </c>
      <c r="B27" s="27" t="s">
        <v>150</v>
      </c>
      <c r="C27" s="27" t="s">
        <v>151</v>
      </c>
      <c r="D27" s="28"/>
      <c r="E27" s="50">
        <v>22.43</v>
      </c>
      <c r="F27" s="30">
        <f t="shared" si="12"/>
        <v>5.884975479268836</v>
      </c>
      <c r="G27" s="31">
        <f t="shared" si="20"/>
        <v>0</v>
      </c>
      <c r="H27" s="30">
        <f t="shared" si="13"/>
        <v>0</v>
      </c>
      <c r="I27" s="32">
        <f t="shared" si="14"/>
        <v>0</v>
      </c>
      <c r="J27" s="311"/>
      <c r="K27" s="28" t="s">
        <v>27</v>
      </c>
      <c r="L27" s="49">
        <v>0</v>
      </c>
      <c r="M27" s="30" t="e">
        <f t="shared" si="15"/>
        <v>#DIV/0!</v>
      </c>
      <c r="N27" s="31">
        <f t="shared" si="21"/>
        <v>100</v>
      </c>
      <c r="O27" s="30">
        <f t="shared" si="16"/>
        <v>0</v>
      </c>
      <c r="P27" s="32">
        <f t="shared" si="17"/>
        <v>100</v>
      </c>
      <c r="Q27" s="318"/>
      <c r="R27" s="30">
        <f t="shared" si="18"/>
        <v>22.43</v>
      </c>
      <c r="S27" s="30">
        <f t="shared" si="19"/>
        <v>100</v>
      </c>
      <c r="T27" s="311"/>
    </row>
    <row r="28" spans="1:20" ht="32.25" customHeight="1" x14ac:dyDescent="0.25">
      <c r="A28" s="84">
        <v>66</v>
      </c>
      <c r="B28" s="27" t="s">
        <v>152</v>
      </c>
      <c r="C28" s="27" t="s">
        <v>153</v>
      </c>
      <c r="D28" s="48"/>
      <c r="E28" s="50">
        <v>31.66</v>
      </c>
      <c r="F28" s="30">
        <f t="shared" si="12"/>
        <v>4.169298799747315</v>
      </c>
      <c r="G28" s="31">
        <f t="shared" si="20"/>
        <v>0</v>
      </c>
      <c r="H28" s="30">
        <f t="shared" si="13"/>
        <v>0</v>
      </c>
      <c r="I28" s="32">
        <f t="shared" si="14"/>
        <v>0</v>
      </c>
      <c r="J28" s="308"/>
      <c r="K28" s="28">
        <v>2</v>
      </c>
      <c r="L28" s="51">
        <v>44.16</v>
      </c>
      <c r="M28" s="30">
        <f t="shared" si="15"/>
        <v>2.9211956521739131</v>
      </c>
      <c r="N28" s="31">
        <f t="shared" si="21"/>
        <v>10</v>
      </c>
      <c r="O28" s="30">
        <f t="shared" si="16"/>
        <v>4.1599999999999966</v>
      </c>
      <c r="P28" s="32">
        <f t="shared" si="17"/>
        <v>14.159999999999997</v>
      </c>
      <c r="Q28" s="319"/>
      <c r="R28" s="30">
        <f t="shared" si="18"/>
        <v>75.819999999999993</v>
      </c>
      <c r="S28" s="30">
        <f t="shared" si="19"/>
        <v>14.159999999999997</v>
      </c>
      <c r="T28" s="311"/>
    </row>
    <row r="29" spans="1:20" ht="32.25" customHeight="1" x14ac:dyDescent="0.25">
      <c r="A29" s="84">
        <v>67</v>
      </c>
      <c r="B29" s="27" t="s">
        <v>154</v>
      </c>
      <c r="C29" s="27" t="s">
        <v>155</v>
      </c>
      <c r="D29" s="48"/>
      <c r="E29" s="50">
        <v>26.32</v>
      </c>
      <c r="F29" s="30">
        <f t="shared" si="12"/>
        <v>5.0151975683890573</v>
      </c>
      <c r="G29" s="31">
        <f t="shared" si="20"/>
        <v>0</v>
      </c>
      <c r="H29" s="30">
        <f t="shared" si="13"/>
        <v>0</v>
      </c>
      <c r="I29" s="32">
        <f t="shared" si="14"/>
        <v>0</v>
      </c>
      <c r="J29" s="308"/>
      <c r="K29" s="28">
        <v>2</v>
      </c>
      <c r="L29" s="51">
        <v>34.71</v>
      </c>
      <c r="M29" s="30">
        <f t="shared" si="15"/>
        <v>3.7165082108902334</v>
      </c>
      <c r="N29" s="31">
        <f t="shared" si="21"/>
        <v>10</v>
      </c>
      <c r="O29" s="30">
        <f t="shared" si="16"/>
        <v>0</v>
      </c>
      <c r="P29" s="32">
        <f t="shared" si="17"/>
        <v>10</v>
      </c>
      <c r="Q29" s="319"/>
      <c r="R29" s="30">
        <f t="shared" si="18"/>
        <v>61.03</v>
      </c>
      <c r="S29" s="30">
        <f t="shared" si="19"/>
        <v>10</v>
      </c>
      <c r="T29" s="311"/>
    </row>
    <row r="30" spans="1:20" ht="32.25" customHeight="1" x14ac:dyDescent="0.25">
      <c r="A30" s="84">
        <v>68</v>
      </c>
      <c r="B30" s="27" t="s">
        <v>156</v>
      </c>
      <c r="C30" s="27" t="s">
        <v>157</v>
      </c>
      <c r="D30" s="48"/>
      <c r="E30" s="50">
        <v>22.13</v>
      </c>
      <c r="F30" s="30">
        <f t="shared" si="12"/>
        <v>5.9647537279710798</v>
      </c>
      <c r="G30" s="31">
        <f t="shared" si="20"/>
        <v>0</v>
      </c>
      <c r="H30" s="30">
        <f t="shared" si="13"/>
        <v>0</v>
      </c>
      <c r="I30" s="32">
        <f t="shared" si="14"/>
        <v>0</v>
      </c>
      <c r="J30" s="308">
        <v>3</v>
      </c>
      <c r="K30" s="28">
        <v>0</v>
      </c>
      <c r="L30" s="51">
        <v>22.84</v>
      </c>
      <c r="M30" s="30">
        <f t="shared" si="15"/>
        <v>5.6479859894921187</v>
      </c>
      <c r="N30" s="31">
        <f t="shared" si="21"/>
        <v>0</v>
      </c>
      <c r="O30" s="30">
        <f t="shared" si="16"/>
        <v>0</v>
      </c>
      <c r="P30" s="32">
        <f t="shared" si="17"/>
        <v>0</v>
      </c>
      <c r="Q30" s="319">
        <v>3</v>
      </c>
      <c r="R30" s="30">
        <f t="shared" si="18"/>
        <v>44.97</v>
      </c>
      <c r="S30" s="30">
        <f t="shared" si="19"/>
        <v>0</v>
      </c>
      <c r="T30" s="311">
        <v>3</v>
      </c>
    </row>
    <row r="31" spans="1:20" ht="32.25" customHeight="1" x14ac:dyDescent="0.25">
      <c r="A31" s="272">
        <v>69</v>
      </c>
      <c r="B31" s="295" t="s">
        <v>158</v>
      </c>
      <c r="C31" s="295" t="s">
        <v>159</v>
      </c>
      <c r="D31" s="296"/>
      <c r="E31" s="297">
        <v>21.07</v>
      </c>
      <c r="F31" s="298">
        <f t="shared" si="12"/>
        <v>6.2648315140009494</v>
      </c>
      <c r="G31" s="299">
        <f t="shared" si="20"/>
        <v>0</v>
      </c>
      <c r="H31" s="298">
        <f t="shared" si="13"/>
        <v>0</v>
      </c>
      <c r="I31" s="300">
        <f t="shared" si="14"/>
        <v>0</v>
      </c>
      <c r="J31" s="312">
        <v>1</v>
      </c>
      <c r="K31" s="301">
        <v>0</v>
      </c>
      <c r="L31" s="302">
        <v>21.94</v>
      </c>
      <c r="M31" s="298">
        <f t="shared" si="15"/>
        <v>5.8796718322698265</v>
      </c>
      <c r="N31" s="299">
        <f t="shared" si="21"/>
        <v>0</v>
      </c>
      <c r="O31" s="298">
        <f t="shared" si="16"/>
        <v>0</v>
      </c>
      <c r="P31" s="300">
        <f t="shared" si="17"/>
        <v>0</v>
      </c>
      <c r="Q31" s="320">
        <v>2</v>
      </c>
      <c r="R31" s="298">
        <f t="shared" si="18"/>
        <v>43.010000000000005</v>
      </c>
      <c r="S31" s="298">
        <f t="shared" si="19"/>
        <v>0</v>
      </c>
      <c r="T31" s="322">
        <v>1</v>
      </c>
    </row>
    <row r="32" spans="1:20" ht="32.25" customHeight="1" x14ac:dyDescent="0.2">
      <c r="A32" s="105"/>
      <c r="B32" s="288" t="s">
        <v>55</v>
      </c>
      <c r="C32" s="288"/>
      <c r="D32" s="288"/>
      <c r="E32" s="288"/>
      <c r="F32" s="288"/>
      <c r="G32" s="288"/>
      <c r="H32" s="288"/>
      <c r="I32" s="288"/>
      <c r="J32" s="313"/>
      <c r="K32" s="288"/>
      <c r="L32" s="288"/>
      <c r="M32" s="288"/>
      <c r="N32" s="288"/>
      <c r="O32" s="288"/>
      <c r="P32" s="288"/>
      <c r="Q32" s="288"/>
      <c r="R32" s="288"/>
      <c r="S32" s="288"/>
      <c r="T32" s="321"/>
    </row>
    <row r="33" spans="1:20" ht="32.25" customHeight="1" x14ac:dyDescent="0.2">
      <c r="A33" s="303">
        <v>70</v>
      </c>
      <c r="B33" s="304" t="s">
        <v>160</v>
      </c>
      <c r="C33" s="304" t="s">
        <v>161</v>
      </c>
      <c r="D33" s="305" t="s">
        <v>27</v>
      </c>
      <c r="E33" s="89">
        <v>0</v>
      </c>
      <c r="F33" s="284" t="e">
        <f t="shared" ref="F33:F38" si="22">$E$5/E33</f>
        <v>#DIV/0!</v>
      </c>
      <c r="G33" s="285">
        <f>IF(OR(D33="diskv.",D33="n"),100,5*D33)</f>
        <v>100</v>
      </c>
      <c r="H33" s="284">
        <f t="shared" ref="H33:H38" si="23">IF(E33="-","-",(IF(E33&gt;I$6,"diskv.",IF(E33&gt;G$6,E33-G$6,0))))</f>
        <v>0</v>
      </c>
      <c r="I33" s="286">
        <f t="shared" ref="I33:I38" si="24">IF(OR(D33="diskv.",D33="ns",G33="diskv."),100,G33+H33)</f>
        <v>100</v>
      </c>
      <c r="J33" s="314"/>
      <c r="K33" s="306">
        <v>2</v>
      </c>
      <c r="L33" s="283">
        <v>36.89</v>
      </c>
      <c r="M33" s="284">
        <f t="shared" ref="M33:M38" si="25">$M$5/L33</f>
        <v>3.4968826240173487</v>
      </c>
      <c r="N33" s="285">
        <f>IF(OR(K33="diskv.",K33="n"),100,5*K33)</f>
        <v>10</v>
      </c>
      <c r="O33" s="284">
        <f t="shared" ref="O33:O38" si="26">IF(L33="-","-",(IF(L33&gt;P$6,"diskv.",IF(L33&gt;N$6,L33-N$6,0))))</f>
        <v>0</v>
      </c>
      <c r="P33" s="286">
        <f t="shared" ref="P33:P38" si="27">IF(OR(K33="diskv.",K33="ns",N33="diskv."),100,N33+O33)</f>
        <v>10</v>
      </c>
      <c r="Q33" s="314"/>
      <c r="R33" s="284">
        <f t="shared" ref="R33:R38" si="28">E33+L33</f>
        <v>36.89</v>
      </c>
      <c r="S33" s="284">
        <f t="shared" ref="S33:S38" si="29">I33+P33</f>
        <v>110</v>
      </c>
      <c r="T33" s="307"/>
    </row>
    <row r="34" spans="1:20" ht="32.25" customHeight="1" x14ac:dyDescent="0.2">
      <c r="A34" s="85">
        <v>71</v>
      </c>
      <c r="B34" s="27" t="s">
        <v>162</v>
      </c>
      <c r="C34" s="27" t="s">
        <v>163</v>
      </c>
      <c r="D34" s="52" t="s">
        <v>27</v>
      </c>
      <c r="E34" s="53">
        <v>0</v>
      </c>
      <c r="F34" s="30" t="e">
        <f t="shared" si="22"/>
        <v>#DIV/0!</v>
      </c>
      <c r="G34" s="31">
        <f t="shared" ref="G34:G38" si="30">IF(OR(D34="diskv.",D34="n"),100,5*D34)</f>
        <v>100</v>
      </c>
      <c r="H34" s="30">
        <f t="shared" si="23"/>
        <v>0</v>
      </c>
      <c r="I34" s="32">
        <f t="shared" si="24"/>
        <v>100</v>
      </c>
      <c r="J34" s="315"/>
      <c r="K34" s="54"/>
      <c r="L34" s="29">
        <v>23.76</v>
      </c>
      <c r="M34" s="30">
        <f t="shared" si="25"/>
        <v>5.4292929292929291</v>
      </c>
      <c r="N34" s="31">
        <f t="shared" ref="N34:N38" si="31">IF(OR(K34="diskv.",K34="n"),100,5*K34)</f>
        <v>0</v>
      </c>
      <c r="O34" s="30">
        <f t="shared" si="26"/>
        <v>0</v>
      </c>
      <c r="P34" s="32">
        <f t="shared" si="27"/>
        <v>0</v>
      </c>
      <c r="Q34" s="315">
        <v>1</v>
      </c>
      <c r="R34" s="30">
        <f t="shared" si="28"/>
        <v>23.76</v>
      </c>
      <c r="S34" s="30">
        <f t="shared" si="29"/>
        <v>100</v>
      </c>
      <c r="T34" s="308">
        <v>3</v>
      </c>
    </row>
    <row r="35" spans="1:20" ht="32.25" customHeight="1" x14ac:dyDescent="0.2">
      <c r="A35" s="85">
        <v>72</v>
      </c>
      <c r="B35" s="27" t="s">
        <v>164</v>
      </c>
      <c r="C35" s="27" t="s">
        <v>165</v>
      </c>
      <c r="D35" s="52" t="s">
        <v>27</v>
      </c>
      <c r="E35" s="29">
        <v>0</v>
      </c>
      <c r="F35" s="30" t="e">
        <f t="shared" si="22"/>
        <v>#DIV/0!</v>
      </c>
      <c r="G35" s="31">
        <f t="shared" si="30"/>
        <v>100</v>
      </c>
      <c r="H35" s="30">
        <f t="shared" si="23"/>
        <v>0</v>
      </c>
      <c r="I35" s="32">
        <f t="shared" si="24"/>
        <v>100</v>
      </c>
      <c r="J35" s="315"/>
      <c r="K35" s="54"/>
      <c r="L35" s="29">
        <v>31.36</v>
      </c>
      <c r="M35" s="30">
        <f t="shared" si="25"/>
        <v>4.1135204081632653</v>
      </c>
      <c r="N35" s="31">
        <f t="shared" si="31"/>
        <v>0</v>
      </c>
      <c r="O35" s="30">
        <f t="shared" si="26"/>
        <v>0</v>
      </c>
      <c r="P35" s="32">
        <f t="shared" si="27"/>
        <v>0</v>
      </c>
      <c r="Q35" s="315"/>
      <c r="R35" s="30">
        <f t="shared" si="28"/>
        <v>31.36</v>
      </c>
      <c r="S35" s="30">
        <f t="shared" si="29"/>
        <v>100</v>
      </c>
      <c r="T35" s="308"/>
    </row>
    <row r="36" spans="1:20" ht="32.25" customHeight="1" x14ac:dyDescent="0.2">
      <c r="A36" s="85">
        <v>73</v>
      </c>
      <c r="B36" s="27" t="s">
        <v>166</v>
      </c>
      <c r="C36" s="27" t="s">
        <v>167</v>
      </c>
      <c r="D36" s="52">
        <v>1</v>
      </c>
      <c r="E36" s="29">
        <v>26.95</v>
      </c>
      <c r="F36" s="30">
        <f t="shared" si="22"/>
        <v>4.8979591836734695</v>
      </c>
      <c r="G36" s="31">
        <f t="shared" si="30"/>
        <v>5</v>
      </c>
      <c r="H36" s="30">
        <f t="shared" si="23"/>
        <v>0</v>
      </c>
      <c r="I36" s="32">
        <f t="shared" si="24"/>
        <v>5</v>
      </c>
      <c r="J36" s="315">
        <v>2</v>
      </c>
      <c r="K36" s="54"/>
      <c r="L36" s="29">
        <v>28.26</v>
      </c>
      <c r="M36" s="30">
        <f t="shared" si="25"/>
        <v>4.5647558386411884</v>
      </c>
      <c r="N36" s="31">
        <f t="shared" si="31"/>
        <v>0</v>
      </c>
      <c r="O36" s="30">
        <f t="shared" si="26"/>
        <v>0</v>
      </c>
      <c r="P36" s="32">
        <f t="shared" si="27"/>
        <v>0</v>
      </c>
      <c r="Q36" s="315">
        <v>2</v>
      </c>
      <c r="R36" s="30">
        <f t="shared" si="28"/>
        <v>55.21</v>
      </c>
      <c r="S36" s="30">
        <f t="shared" si="29"/>
        <v>5</v>
      </c>
      <c r="T36" s="308">
        <v>2</v>
      </c>
    </row>
    <row r="37" spans="1:20" ht="32.25" customHeight="1" x14ac:dyDescent="0.2">
      <c r="A37" s="85">
        <v>74</v>
      </c>
      <c r="B37" s="27" t="s">
        <v>168</v>
      </c>
      <c r="C37" s="27" t="s">
        <v>169</v>
      </c>
      <c r="D37" s="52" t="s">
        <v>27</v>
      </c>
      <c r="E37" s="29">
        <v>0</v>
      </c>
      <c r="F37" s="30" t="e">
        <f t="shared" si="22"/>
        <v>#DIV/0!</v>
      </c>
      <c r="G37" s="31">
        <f t="shared" si="30"/>
        <v>100</v>
      </c>
      <c r="H37" s="30">
        <f t="shared" si="23"/>
        <v>0</v>
      </c>
      <c r="I37" s="32">
        <f t="shared" si="24"/>
        <v>100</v>
      </c>
      <c r="J37" s="315"/>
      <c r="K37" s="54">
        <v>1</v>
      </c>
      <c r="L37" s="29">
        <v>26.6</v>
      </c>
      <c r="M37" s="30">
        <f t="shared" si="25"/>
        <v>4.8496240601503757</v>
      </c>
      <c r="N37" s="31">
        <f t="shared" si="31"/>
        <v>5</v>
      </c>
      <c r="O37" s="30">
        <f t="shared" si="26"/>
        <v>0</v>
      </c>
      <c r="P37" s="32">
        <f t="shared" si="27"/>
        <v>5</v>
      </c>
      <c r="Q37" s="315"/>
      <c r="R37" s="30">
        <f t="shared" si="28"/>
        <v>26.6</v>
      </c>
      <c r="S37" s="30">
        <f t="shared" si="29"/>
        <v>105</v>
      </c>
      <c r="T37" s="308"/>
    </row>
    <row r="38" spans="1:20" ht="32.25" customHeight="1" x14ac:dyDescent="0.2">
      <c r="A38" s="85">
        <v>75</v>
      </c>
      <c r="B38" s="27" t="s">
        <v>170</v>
      </c>
      <c r="C38" s="27" t="s">
        <v>171</v>
      </c>
      <c r="D38" s="52"/>
      <c r="E38" s="29">
        <v>30.78</v>
      </c>
      <c r="F38" s="30">
        <f t="shared" si="22"/>
        <v>4.2884990253411308</v>
      </c>
      <c r="G38" s="31">
        <f t="shared" si="30"/>
        <v>0</v>
      </c>
      <c r="H38" s="30">
        <f t="shared" si="23"/>
        <v>0</v>
      </c>
      <c r="I38" s="32">
        <f t="shared" si="24"/>
        <v>0</v>
      </c>
      <c r="J38" s="315">
        <v>1</v>
      </c>
      <c r="K38" s="54"/>
      <c r="L38" s="29">
        <v>30.94</v>
      </c>
      <c r="M38" s="30">
        <f t="shared" si="25"/>
        <v>4.1693600517129923</v>
      </c>
      <c r="N38" s="31">
        <f t="shared" si="31"/>
        <v>0</v>
      </c>
      <c r="O38" s="30">
        <f t="shared" si="26"/>
        <v>0</v>
      </c>
      <c r="P38" s="32">
        <f t="shared" si="27"/>
        <v>0</v>
      </c>
      <c r="Q38" s="315">
        <v>3</v>
      </c>
      <c r="R38" s="30">
        <f t="shared" si="28"/>
        <v>61.72</v>
      </c>
      <c r="S38" s="30">
        <f t="shared" si="29"/>
        <v>0</v>
      </c>
      <c r="T38" s="308">
        <v>1</v>
      </c>
    </row>
    <row r="39" spans="1:20" ht="32.25" customHeight="1" x14ac:dyDescent="0.25">
      <c r="A39" s="7"/>
      <c r="B39" s="1" t="s">
        <v>66</v>
      </c>
      <c r="C39" s="8">
        <v>26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32.25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32.25" customHeight="1" x14ac:dyDescent="0.25">
      <c r="A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32.25" customHeight="1" x14ac:dyDescent="0.25">
      <c r="A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32.25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32.25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32.25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32.25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32.25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32.25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32.25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32.25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32.25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32.25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32.25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32.25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32.25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32.25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32.25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32.25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32.25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32.25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32.25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32.25" customHeight="1" x14ac:dyDescent="0.2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32.25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32.25" customHeight="1" x14ac:dyDescent="0.25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32.25" customHeight="1" x14ac:dyDescent="0.25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32.25" customHeight="1" x14ac:dyDescent="0.25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32.25" customHeight="1" x14ac:dyDescent="0.2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32.25" customHeight="1" x14ac:dyDescent="0.25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32.25" customHeight="1" x14ac:dyDescent="0.25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32.25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32.25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32.25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32.25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32.25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32.25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32.25" customHeight="1" x14ac:dyDescent="0.25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32.25" customHeight="1" x14ac:dyDescent="0.25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32.25" customHeight="1" x14ac:dyDescent="0.25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32.25" customHeight="1" x14ac:dyDescent="0.25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32.25" customHeight="1" x14ac:dyDescent="0.25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32.25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32.25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32.2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32.25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32.25" customHeight="1" x14ac:dyDescent="0.25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32.25" customHeight="1" x14ac:dyDescent="0.2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32.25" customHeight="1" x14ac:dyDescent="0.25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32.25" customHeight="1" x14ac:dyDescent="0.25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32.25" customHeight="1" x14ac:dyDescent="0.25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32.25" customHeight="1" x14ac:dyDescent="0.25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32.25" customHeight="1" x14ac:dyDescent="0.25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32.25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32.25" customHeight="1" x14ac:dyDescent="0.25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32.25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32.25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32.25" customHeight="1" x14ac:dyDescent="0.25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32.25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32.25" customHeight="1" x14ac:dyDescent="0.2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32.25" customHeight="1" x14ac:dyDescent="0.25">
      <c r="A99" s="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32.25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32.25" customHeight="1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32.25" customHeight="1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32.25" customHeight="1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32.25" customHeight="1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32.25" customHeight="1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32.25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32.25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32.25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32.25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32.25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32.25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32.25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32.25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32.25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32.25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32.25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32.25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32.25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32.25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32.25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32.25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32.25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32.25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32.25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32.25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32.25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32.25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32.25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32.25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32.25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32.25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32.25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32.25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32.25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32.25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32.25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32.25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32.25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32.25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32.25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32.25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32.25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32.25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32.25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32.25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32.25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32.25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32.25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32.25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32.25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32.25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32.25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32.25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32.25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32.25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32.25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32.25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32.25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32.25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32.25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32.25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32.25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32.25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32.25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32.25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32.25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32.25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32.25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32.25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32.25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32.25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32.25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32.25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32.25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32.25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32.25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32.25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32.25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32.25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32.25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32.25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32.25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32.25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32.25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32.25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32.25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32.25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32.25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32.25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32.25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32.25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32.25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32.25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32.25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32.25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32.25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32.25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32.25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32.25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32.25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32.25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32.25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32.25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32.25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32.25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32.25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32.25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32.25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32.25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32.25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32.25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32.25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32.25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32.25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32.25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32.25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32.25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32.25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32.25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32.25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32.25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32.25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32.25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32.25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32.25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32.25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32.25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32.25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32.25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32.25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32.25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32.25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32.25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32.25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32.25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32.25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32.25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32.25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15.75" customHeight="1" x14ac:dyDescent="0.2"/>
    <row r="240" spans="1:2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7">
    <mergeCell ref="T6:T8"/>
    <mergeCell ref="D7:D8"/>
    <mergeCell ref="E7:E8"/>
    <mergeCell ref="G7:I7"/>
    <mergeCell ref="K7:K8"/>
    <mergeCell ref="R6:S6"/>
    <mergeCell ref="K5:L5"/>
    <mergeCell ref="A6:A8"/>
    <mergeCell ref="B6:C6"/>
    <mergeCell ref="J6:J8"/>
    <mergeCell ref="B7:B8"/>
    <mergeCell ref="N7:P7"/>
    <mergeCell ref="L7:L8"/>
    <mergeCell ref="Q6:Q8"/>
    <mergeCell ref="R7:R8"/>
    <mergeCell ref="S7:S8"/>
    <mergeCell ref="C7:C8"/>
  </mergeCells>
  <pageMargins left="0.25" right="0.25" top="0.75" bottom="0.75" header="0" footer="0"/>
  <pageSetup orientation="landscape" r:id="rId1"/>
  <rowBreaks count="1" manualBreakCount="1">
    <brk id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A3</vt:lpstr>
      <vt:lpstr>A2</vt:lpstr>
      <vt:lpstr>A1</vt:lpstr>
      <vt:lpstr>J0+vet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CIV Jeļena Bika</cp:lastModifiedBy>
  <dcterms:modified xsi:type="dcterms:W3CDTF">2021-09-29T10:49:00Z</dcterms:modified>
</cp:coreProperties>
</file>